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5320" yWindow="1530" windowWidth="25440" windowHeight="15390"/>
  </bookViews>
  <sheets>
    <sheet name="State" sheetId="12" r:id="rId1"/>
    <sheet name="North" sheetId="11" r:id="rId2"/>
    <sheet name="Central" sheetId="9" r:id="rId3"/>
    <sheet name="South" sheetId="5" r:id="rId4"/>
    <sheet name="BARU" sheetId="3" r:id="rId5"/>
    <sheet name="WREC" sheetId="1" r:id="rId6"/>
    <sheet name="GCREC" sheetId="4" r:id="rId7"/>
    <sheet name="PARU" sheetId="6" r:id="rId8"/>
    <sheet name="PBU" sheetId="7" r:id="rId9"/>
    <sheet name="SMREC" sheetId="8" r:id="rId10"/>
    <sheet name="TVREC" sheetId="10" r:id="rId1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5" i="10" l="1"/>
  <c r="E85" i="10"/>
  <c r="C78" i="12"/>
  <c r="C69" i="12"/>
  <c r="C70" i="12"/>
  <c r="C75" i="12"/>
  <c r="C74" i="12"/>
  <c r="C71" i="12"/>
  <c r="C77" i="12" s="1"/>
  <c r="C73" i="12"/>
  <c r="C72" i="12"/>
  <c r="C76" i="11"/>
  <c r="C68" i="11"/>
  <c r="C73" i="11"/>
  <c r="C72" i="11"/>
  <c r="C71" i="11"/>
  <c r="C70" i="11"/>
  <c r="C69" i="11"/>
  <c r="C74" i="11"/>
  <c r="C77" i="11"/>
  <c r="E76" i="11"/>
  <c r="D76" i="11"/>
  <c r="D77" i="12"/>
  <c r="G76" i="10"/>
  <c r="E77" i="10"/>
  <c r="E76" i="10"/>
  <c r="D76" i="10"/>
  <c r="D77" i="10"/>
  <c r="C76" i="10"/>
  <c r="E77" i="12" l="1"/>
  <c r="F78" i="12"/>
  <c r="F77" i="12"/>
  <c r="C63" i="12"/>
  <c r="C64" i="12"/>
  <c r="F64" i="12"/>
  <c r="F63" i="12"/>
  <c r="E64" i="12"/>
  <c r="E63" i="12"/>
  <c r="D64" i="12"/>
  <c r="D63" i="12"/>
  <c r="C62" i="11"/>
  <c r="C63" i="11"/>
  <c r="D63" i="11"/>
  <c r="D62" i="11"/>
  <c r="E63" i="11"/>
  <c r="E62" i="11"/>
  <c r="D62" i="10" l="1"/>
  <c r="E62" i="10"/>
  <c r="G62" i="10"/>
  <c r="E63" i="10"/>
  <c r="D63" i="10"/>
  <c r="C62" i="10"/>
  <c r="C63" i="10"/>
  <c r="G62" i="8"/>
  <c r="D61" i="9"/>
  <c r="D48" i="9"/>
  <c r="E48" i="9"/>
  <c r="C48" i="9"/>
  <c r="C49" i="9"/>
  <c r="D49" i="9"/>
  <c r="E49" i="9" l="1"/>
  <c r="E48" i="7"/>
  <c r="E49" i="7"/>
  <c r="D48" i="7"/>
  <c r="D49" i="7"/>
  <c r="C48" i="7"/>
  <c r="C49" i="7"/>
  <c r="C85" i="8"/>
  <c r="C62" i="8"/>
  <c r="C63" i="8"/>
  <c r="C76" i="8" l="1"/>
  <c r="C56" i="1"/>
  <c r="F48" i="7"/>
  <c r="C48" i="6"/>
  <c r="C49" i="6"/>
  <c r="D61" i="6"/>
  <c r="C61" i="6"/>
  <c r="D48" i="6"/>
  <c r="D49" i="6"/>
  <c r="D62" i="6"/>
  <c r="C54" i="5" l="1"/>
  <c r="E54" i="5"/>
  <c r="F54" i="5"/>
  <c r="G42" i="3"/>
  <c r="E42" i="3"/>
  <c r="F42" i="3"/>
  <c r="D42" i="3"/>
  <c r="C42" i="3"/>
  <c r="D42" i="5"/>
  <c r="E42" i="5"/>
  <c r="F42" i="5"/>
  <c r="C42" i="5"/>
  <c r="C43" i="5"/>
  <c r="D43" i="5"/>
  <c r="E43" i="5"/>
  <c r="G42" i="4"/>
  <c r="D42" i="4"/>
  <c r="E42" i="4"/>
  <c r="F42" i="4"/>
  <c r="C42" i="4"/>
  <c r="G46" i="4"/>
  <c r="F43" i="4"/>
  <c r="E43" i="4"/>
  <c r="D43" i="4"/>
  <c r="C43" i="4"/>
  <c r="E54" i="4"/>
  <c r="F54" i="4"/>
  <c r="D42" i="1"/>
  <c r="C42" i="1"/>
  <c r="F66" i="1"/>
  <c r="D66" i="1"/>
  <c r="C66" i="1"/>
  <c r="F56" i="1"/>
  <c r="F57" i="1"/>
  <c r="C57" i="1" l="1"/>
  <c r="C43" i="3"/>
  <c r="G46" i="3"/>
  <c r="F43" i="3"/>
  <c r="E43" i="3"/>
  <c r="F54" i="3"/>
  <c r="E54" i="3"/>
  <c r="D54" i="3"/>
  <c r="C54" i="3"/>
  <c r="E66" i="1"/>
  <c r="G66" i="1"/>
  <c r="G56" i="1"/>
  <c r="E57" i="1"/>
  <c r="E56" i="1"/>
  <c r="E42" i="1"/>
  <c r="G42" i="1"/>
  <c r="G46" i="1"/>
  <c r="E43" i="1"/>
</calcChain>
</file>

<file path=xl/sharedStrings.xml><?xml version="1.0" encoding="utf-8"?>
<sst xmlns="http://schemas.openxmlformats.org/spreadsheetml/2006/main" count="1000" uniqueCount="112">
  <si>
    <t>Average</t>
  </si>
  <si>
    <t>LSD @ 10%</t>
  </si>
  <si>
    <t>CV</t>
  </si>
  <si>
    <t>Model R-Square</t>
  </si>
  <si>
    <t>Test Wt</t>
  </si>
  <si>
    <t>Ht.</t>
  </si>
  <si>
    <t>Head</t>
  </si>
  <si>
    <t>Lodge</t>
  </si>
  <si>
    <t>Stand</t>
  </si>
  <si>
    <t>Wint. kill</t>
  </si>
  <si>
    <t>Bird</t>
  </si>
  <si>
    <t>Moist.</t>
  </si>
  <si>
    <t>Yield</t>
  </si>
  <si>
    <t>N.S.</t>
  </si>
  <si>
    <t>13VTK428-3</t>
  </si>
  <si>
    <t>AgriMAXX 481</t>
  </si>
  <si>
    <t>AGS 2024</t>
  </si>
  <si>
    <t>AGS 2055</t>
  </si>
  <si>
    <t>AGS 3015</t>
  </si>
  <si>
    <t>AR09137UC-17-2</t>
  </si>
  <si>
    <t>AR15V31-26-2285N</t>
  </si>
  <si>
    <t>AR11051-15-3</t>
  </si>
  <si>
    <t>Dyna-Gro Blanton</t>
  </si>
  <si>
    <t>Dyna-Gro Plantation</t>
  </si>
  <si>
    <t>Dyna-Gro Riverland</t>
  </si>
  <si>
    <t>Dyna-Gro Rutledge</t>
  </si>
  <si>
    <t>Dyna-Gro WX20738</t>
  </si>
  <si>
    <t>Go Wheat 2032</t>
  </si>
  <si>
    <t>Go Wheat 6000</t>
  </si>
  <si>
    <t>Go Wheat LA 754</t>
  </si>
  <si>
    <t>KWS263</t>
  </si>
  <si>
    <t>KWS291</t>
  </si>
  <si>
    <t>KWS338</t>
  </si>
  <si>
    <t>KWS369</t>
  </si>
  <si>
    <t>LA12080LDH-72</t>
  </si>
  <si>
    <t>LA12275LDH-56</t>
  </si>
  <si>
    <t>LA15166-LDH272</t>
  </si>
  <si>
    <t>LA15203-LDH112</t>
  </si>
  <si>
    <t>LA15203-LDH274</t>
  </si>
  <si>
    <t>Liberty 5658</t>
  </si>
  <si>
    <t>LW2026</t>
  </si>
  <si>
    <t>SREXP0119</t>
  </si>
  <si>
    <t>SY 547</t>
  </si>
  <si>
    <t>SY Richie</t>
  </si>
  <si>
    <t>SY Viper</t>
  </si>
  <si>
    <t>USG 3640</t>
  </si>
  <si>
    <t>4 days</t>
  </si>
  <si>
    <t>WHEAT</t>
  </si>
  <si>
    <t>TriCal Surge</t>
  </si>
  <si>
    <t>TriCal Merlin Max</t>
  </si>
  <si>
    <t>TriCal 344</t>
  </si>
  <si>
    <t>TriCal Thor</t>
  </si>
  <si>
    <t>TriCal 342</t>
  </si>
  <si>
    <t>FL08128</t>
  </si>
  <si>
    <t>TriCal Flex 719</t>
  </si>
  <si>
    <t>TRITICALE</t>
  </si>
  <si>
    <t>FL 0720</t>
  </si>
  <si>
    <t>Horizon 306</t>
  </si>
  <si>
    <t>Horizon 720</t>
  </si>
  <si>
    <t>OAT</t>
  </si>
  <si>
    <t>1 day</t>
  </si>
  <si>
    <t>AGS 2021</t>
  </si>
  <si>
    <t>2 days</t>
  </si>
  <si>
    <t>PGX 20-15</t>
  </si>
  <si>
    <t>GA-18LE43F</t>
  </si>
  <si>
    <t>GA-18E35</t>
  </si>
  <si>
    <t>GA-18LE23F</t>
  </si>
  <si>
    <t>GA-18E26</t>
  </si>
  <si>
    <t>Bad Data</t>
  </si>
  <si>
    <t>GA-18ESc43F</t>
  </si>
  <si>
    <t>GCREC</t>
  </si>
  <si>
    <t>BARU</t>
  </si>
  <si>
    <t>WREC</t>
  </si>
  <si>
    <t>N/A</t>
  </si>
  <si>
    <t>herbicide damage</t>
  </si>
  <si>
    <t>USG 3472</t>
  </si>
  <si>
    <t>AgriMAXX 492</t>
  </si>
  <si>
    <t>AgriMAXX 514</t>
  </si>
  <si>
    <t>USG 3539</t>
  </si>
  <si>
    <t>USG 3536</t>
  </si>
  <si>
    <t>LW2848</t>
  </si>
  <si>
    <t>Wheat</t>
  </si>
  <si>
    <t>Oat</t>
  </si>
  <si>
    <t>AgriMAXX 503</t>
  </si>
  <si>
    <t>LW2169</t>
  </si>
  <si>
    <t>Dyna-Gro 9172</t>
  </si>
  <si>
    <t>AgriMAXX 513</t>
  </si>
  <si>
    <t>USG 3352</t>
  </si>
  <si>
    <t>LW2148</t>
  </si>
  <si>
    <t>AgriMAXX 505</t>
  </si>
  <si>
    <t>USG 3329</t>
  </si>
  <si>
    <t>AGS 3040</t>
  </si>
  <si>
    <t>LW2068</t>
  </si>
  <si>
    <t>Dyna-Gro 9120</t>
  </si>
  <si>
    <t>Dyna-Gro 9811</t>
  </si>
  <si>
    <t>USG 3562</t>
  </si>
  <si>
    <t>Dyna-Gro 9002</t>
  </si>
  <si>
    <t>AgriMAXX 473</t>
  </si>
  <si>
    <t>UF1</t>
  </si>
  <si>
    <t>UF10</t>
  </si>
  <si>
    <t>NA</t>
  </si>
  <si>
    <t>Na</t>
  </si>
  <si>
    <t>Central</t>
  </si>
  <si>
    <t>PARU</t>
  </si>
  <si>
    <t>PBU</t>
  </si>
  <si>
    <t>BBREC</t>
  </si>
  <si>
    <t>.</t>
  </si>
  <si>
    <t>TVREC</t>
  </si>
  <si>
    <t>SMREC</t>
  </si>
  <si>
    <t>13VTK428</t>
  </si>
  <si>
    <t>North</t>
  </si>
  <si>
    <t>South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</si>
</sst>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d\-mmm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Font="1"/>
    <xf numFmtId="0" fontId="1" fillId="0" borderId="0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center"/>
    </xf>
    <xf numFmtId="1" fontId="0" fillId="0" borderId="0" xfId="0" applyNumberFormat="1" applyFont="1"/>
    <xf numFmtId="0" fontId="9" fillId="0" borderId="0" xfId="0" applyFont="1"/>
    <xf numFmtId="0" fontId="4" fillId="0" borderId="1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1" fontId="5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 textRotation="255"/>
    </xf>
    <xf numFmtId="0" fontId="7" fillId="0" borderId="0" xfId="0" applyFont="1" applyFill="1" applyAlignment="1">
      <alignment horizontal="center" vertical="center" textRotation="255"/>
    </xf>
    <xf numFmtId="0" fontId="0" fillId="2" borderId="0" xfId="0" applyFill="1"/>
    <xf numFmtId="1" fontId="0" fillId="2" borderId="0" xfId="0" applyNumberForma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0" fontId="0" fillId="2" borderId="0" xfId="0" applyFont="1" applyFill="1"/>
    <xf numFmtId="164" fontId="0" fillId="2" borderId="0" xfId="0" applyNumberFormat="1" applyFont="1" applyFill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abSelected="1" workbookViewId="0">
      <pane ySplit="1" topLeftCell="A2" activePane="bottomLeft" state="frozen"/>
      <selection pane="bottomLeft" activeCell="C22" sqref="C22"/>
    </sheetView>
  </sheetViews>
  <sheetFormatPr defaultRowHeight="15" x14ac:dyDescent="0.25"/>
  <cols>
    <col min="2" max="2" width="26.85546875" style="13" bestFit="1" customWidth="1"/>
    <col min="3" max="3" width="7.5703125" style="16" bestFit="1" customWidth="1"/>
    <col min="4" max="4" width="5.140625" style="16" bestFit="1" customWidth="1"/>
    <col min="5" max="5" width="6.5703125" style="16" bestFit="1" customWidth="1"/>
    <col min="6" max="6" width="5.42578125" style="16" bestFit="1" customWidth="1"/>
    <col min="7" max="7" width="26.85546875" style="16" bestFit="1" customWidth="1"/>
    <col min="8" max="11" width="9" style="16"/>
    <col min="12" max="14" width="9" style="13"/>
  </cols>
  <sheetData>
    <row r="1" spans="1:14" s="1" customFormat="1" ht="42" customHeight="1" thickBot="1" x14ac:dyDescent="0.5">
      <c r="B1" s="15"/>
      <c r="C1" s="2">
        <v>2021</v>
      </c>
      <c r="D1" s="2" t="s">
        <v>110</v>
      </c>
      <c r="E1" s="2" t="s">
        <v>102</v>
      </c>
      <c r="F1" s="2" t="s">
        <v>111</v>
      </c>
      <c r="G1" s="2"/>
      <c r="H1" s="2"/>
      <c r="I1" s="2"/>
      <c r="J1" s="2"/>
      <c r="K1" s="2"/>
      <c r="L1" s="15"/>
      <c r="M1" s="15"/>
      <c r="N1" s="15"/>
    </row>
    <row r="2" spans="1:14" x14ac:dyDescent="0.25">
      <c r="A2" s="22" t="s">
        <v>47</v>
      </c>
      <c r="B2" t="s">
        <v>22</v>
      </c>
      <c r="C2" s="10">
        <v>82.330125373000001</v>
      </c>
      <c r="D2" s="10">
        <v>100.45201922</v>
      </c>
      <c r="E2" s="10">
        <v>88.569494671000001</v>
      </c>
      <c r="F2" s="10">
        <v>66.089283279</v>
      </c>
    </row>
    <row r="3" spans="1:14" x14ac:dyDescent="0.25">
      <c r="A3" s="23"/>
      <c r="B3" t="s">
        <v>23</v>
      </c>
      <c r="C3" s="10">
        <v>80.973686974000003</v>
      </c>
      <c r="D3" s="6">
        <v>90.208910383000003</v>
      </c>
      <c r="E3" s="10">
        <v>87.888981387000001</v>
      </c>
      <c r="F3" s="10">
        <v>70.206675091999998</v>
      </c>
    </row>
    <row r="4" spans="1:14" x14ac:dyDescent="0.25">
      <c r="A4" s="23"/>
      <c r="B4" s="21" t="s">
        <v>27</v>
      </c>
      <c r="C4" s="10">
        <v>80.074339672999997</v>
      </c>
      <c r="D4" s="6">
        <v>89.626722737999998</v>
      </c>
      <c r="E4" s="10">
        <v>89.822665155999999</v>
      </c>
      <c r="F4" s="10">
        <v>67.207200641</v>
      </c>
    </row>
    <row r="5" spans="1:14" x14ac:dyDescent="0.25">
      <c r="A5" s="23"/>
      <c r="B5" t="s">
        <v>38</v>
      </c>
      <c r="C5" s="6">
        <v>76.814955654000002</v>
      </c>
      <c r="D5" s="6">
        <v>91.035618760000006</v>
      </c>
      <c r="E5" s="6">
        <v>77.014474855000003</v>
      </c>
      <c r="F5" s="10">
        <v>67.201500783</v>
      </c>
    </row>
    <row r="6" spans="1:14" x14ac:dyDescent="0.25">
      <c r="A6" s="23"/>
      <c r="B6" t="s">
        <v>44</v>
      </c>
      <c r="C6" s="6">
        <v>76.072054597999994</v>
      </c>
      <c r="D6" s="6">
        <v>88.645618357999993</v>
      </c>
      <c r="E6" s="10">
        <v>87.457417814999999</v>
      </c>
      <c r="F6" s="6">
        <v>60.099436611999998</v>
      </c>
    </row>
    <row r="7" spans="1:14" x14ac:dyDescent="0.25">
      <c r="A7" s="23"/>
      <c r="B7" s="34" t="s">
        <v>45</v>
      </c>
      <c r="C7" s="35">
        <v>76.001749978000007</v>
      </c>
      <c r="D7" s="35">
        <v>89.277449582000003</v>
      </c>
      <c r="E7" s="36">
        <v>83.806973838000005</v>
      </c>
      <c r="F7" s="35">
        <v>61.947801001000002</v>
      </c>
    </row>
    <row r="8" spans="1:14" x14ac:dyDescent="0.25">
      <c r="A8" s="23"/>
      <c r="B8" s="21" t="s">
        <v>28</v>
      </c>
      <c r="C8" s="6">
        <v>75.679312052</v>
      </c>
      <c r="D8" s="10">
        <v>99.397212551999999</v>
      </c>
      <c r="E8" s="10">
        <v>82.245894531999994</v>
      </c>
      <c r="F8" s="6">
        <v>55.489656732</v>
      </c>
    </row>
    <row r="9" spans="1:14" x14ac:dyDescent="0.25">
      <c r="A9" s="23"/>
      <c r="B9" t="s">
        <v>24</v>
      </c>
      <c r="C9" s="6">
        <v>75.549621045999999</v>
      </c>
      <c r="D9" s="6">
        <v>90.871545557999994</v>
      </c>
      <c r="E9" s="6">
        <v>77.453694554999998</v>
      </c>
      <c r="F9" s="10">
        <v>64.065622365999999</v>
      </c>
    </row>
    <row r="10" spans="1:14" x14ac:dyDescent="0.25">
      <c r="A10" s="23"/>
      <c r="B10" t="s">
        <v>30</v>
      </c>
      <c r="C10" s="10">
        <v>75.542192596999996</v>
      </c>
      <c r="D10" s="6">
        <v>93.238084521999994</v>
      </c>
      <c r="E10" s="10">
        <v>84.232783838000003</v>
      </c>
      <c r="F10" s="6">
        <v>57.951203819</v>
      </c>
    </row>
    <row r="11" spans="1:14" x14ac:dyDescent="0.25">
      <c r="A11" s="23"/>
      <c r="B11" t="s">
        <v>43</v>
      </c>
      <c r="C11" s="10">
        <v>75.256237448999997</v>
      </c>
      <c r="D11" s="6">
        <v>89.197027234999993</v>
      </c>
      <c r="E11" s="6">
        <v>77.586501433999999</v>
      </c>
      <c r="F11" s="10">
        <v>64.408868268000006</v>
      </c>
    </row>
    <row r="12" spans="1:14" x14ac:dyDescent="0.25">
      <c r="A12" s="23"/>
      <c r="B12" t="s">
        <v>64</v>
      </c>
      <c r="C12" s="6">
        <v>74.041674446000002</v>
      </c>
      <c r="D12" s="6">
        <v>90.218142756999995</v>
      </c>
      <c r="E12" s="6">
        <v>68.328301838000002</v>
      </c>
      <c r="F12" s="10">
        <v>67.066277310000004</v>
      </c>
    </row>
    <row r="13" spans="1:14" x14ac:dyDescent="0.25">
      <c r="A13" s="23"/>
      <c r="B13" t="s">
        <v>40</v>
      </c>
      <c r="C13" s="6">
        <v>74.025642543000004</v>
      </c>
      <c r="D13" s="6">
        <v>93.928062905000004</v>
      </c>
      <c r="E13" s="6">
        <v>72.455376959999995</v>
      </c>
      <c r="F13" s="6">
        <v>61.804206024000003</v>
      </c>
    </row>
    <row r="14" spans="1:14" x14ac:dyDescent="0.25">
      <c r="A14" s="23"/>
      <c r="B14" t="s">
        <v>69</v>
      </c>
      <c r="C14" s="6">
        <v>73.876704248999999</v>
      </c>
      <c r="D14" s="6">
        <v>88.677033593000004</v>
      </c>
      <c r="E14" s="6">
        <v>73.406625168000005</v>
      </c>
      <c r="F14" s="10">
        <v>64.323204074000003</v>
      </c>
    </row>
    <row r="15" spans="1:14" x14ac:dyDescent="0.25">
      <c r="A15" s="23"/>
      <c r="B15" t="s">
        <v>39</v>
      </c>
      <c r="C15" s="6">
        <v>73.292251816999993</v>
      </c>
      <c r="D15" s="6">
        <v>83.502146162000003</v>
      </c>
      <c r="E15" s="6">
        <v>78.616639097999993</v>
      </c>
      <c r="F15" s="10">
        <v>62.936064066</v>
      </c>
    </row>
    <row r="16" spans="1:14" x14ac:dyDescent="0.25">
      <c r="A16" s="23"/>
      <c r="B16" t="s">
        <v>63</v>
      </c>
      <c r="C16" s="6">
        <v>73.220881898000002</v>
      </c>
      <c r="D16" s="6">
        <v>90.374776906999998</v>
      </c>
      <c r="E16" s="6">
        <v>78.525908173000005</v>
      </c>
      <c r="F16" s="6">
        <v>58.248267708999997</v>
      </c>
    </row>
    <row r="17" spans="1:14" x14ac:dyDescent="0.25">
      <c r="A17" s="23"/>
      <c r="B17" t="s">
        <v>14</v>
      </c>
      <c r="C17" s="6">
        <v>73.183381412000003</v>
      </c>
      <c r="D17" s="6">
        <v>88.412528989999998</v>
      </c>
      <c r="E17" s="6">
        <v>78.341585561000002</v>
      </c>
      <c r="F17" s="6">
        <v>59.591813594999998</v>
      </c>
    </row>
    <row r="18" spans="1:14" s="16" customFormat="1" x14ac:dyDescent="0.25">
      <c r="A18" s="23"/>
      <c r="B18" t="s">
        <v>17</v>
      </c>
      <c r="C18" s="6">
        <v>73.103882713999994</v>
      </c>
      <c r="D18" s="6">
        <v>86.922621723000006</v>
      </c>
      <c r="E18" s="10">
        <v>83.570538311999996</v>
      </c>
      <c r="F18" s="6">
        <v>56.913619642999997</v>
      </c>
      <c r="L18" s="13"/>
      <c r="M18" s="13"/>
      <c r="N18" s="13"/>
    </row>
    <row r="19" spans="1:14" s="16" customFormat="1" x14ac:dyDescent="0.25">
      <c r="A19" s="23"/>
      <c r="B19" s="21" t="s">
        <v>29</v>
      </c>
      <c r="C19" s="6">
        <v>72.629252672999996</v>
      </c>
      <c r="D19" s="6">
        <v>85.898574242999999</v>
      </c>
      <c r="E19" s="10">
        <v>81.470815329000004</v>
      </c>
      <c r="F19" s="6">
        <v>57.888663188999999</v>
      </c>
      <c r="L19" s="13"/>
      <c r="M19" s="13"/>
      <c r="N19" s="13"/>
    </row>
    <row r="20" spans="1:14" s="16" customFormat="1" x14ac:dyDescent="0.25">
      <c r="A20" s="23"/>
      <c r="B20" t="s">
        <v>36</v>
      </c>
      <c r="C20" s="6">
        <v>72.117359051999998</v>
      </c>
      <c r="D20" s="6">
        <v>79.858160519999998</v>
      </c>
      <c r="E20" s="6">
        <v>79.084740474</v>
      </c>
      <c r="F20" s="10">
        <v>62.311903792999999</v>
      </c>
      <c r="L20" s="13"/>
      <c r="M20" s="13"/>
      <c r="N20" s="13"/>
    </row>
    <row r="21" spans="1:14" s="16" customFormat="1" x14ac:dyDescent="0.25">
      <c r="A21" s="23"/>
      <c r="B21" t="s">
        <v>34</v>
      </c>
      <c r="C21" s="6">
        <v>72.005260987</v>
      </c>
      <c r="D21" s="6">
        <v>91.537617677</v>
      </c>
      <c r="E21" s="6">
        <v>76.520270925000005</v>
      </c>
      <c r="F21" s="6">
        <v>55.973683235999999</v>
      </c>
      <c r="L21" s="13"/>
      <c r="M21" s="13"/>
      <c r="N21" s="13"/>
    </row>
    <row r="22" spans="1:14" s="16" customFormat="1" x14ac:dyDescent="0.25">
      <c r="A22" s="23"/>
      <c r="B22" t="s">
        <v>37</v>
      </c>
      <c r="C22" s="6">
        <v>71.976044118999994</v>
      </c>
      <c r="D22" s="6">
        <v>86.014085175000005</v>
      </c>
      <c r="E22" s="6">
        <v>74.532337444999996</v>
      </c>
      <c r="F22" s="6">
        <v>60.91315453</v>
      </c>
      <c r="L22" s="13"/>
      <c r="M22" s="13"/>
      <c r="N22" s="13"/>
    </row>
    <row r="23" spans="1:14" s="16" customFormat="1" x14ac:dyDescent="0.25">
      <c r="A23" s="23"/>
      <c r="B23" t="s">
        <v>65</v>
      </c>
      <c r="C23" s="6">
        <v>71.875442647</v>
      </c>
      <c r="D23" s="6">
        <v>86.386748393000005</v>
      </c>
      <c r="E23" s="6">
        <v>76.940454646999996</v>
      </c>
      <c r="F23" s="6">
        <v>58.824564148999997</v>
      </c>
      <c r="L23" s="13"/>
      <c r="M23" s="13"/>
      <c r="N23" s="13"/>
    </row>
    <row r="24" spans="1:14" s="16" customFormat="1" x14ac:dyDescent="0.25">
      <c r="A24" s="23"/>
      <c r="B24" t="s">
        <v>26</v>
      </c>
      <c r="C24" s="6">
        <v>71.687173262000002</v>
      </c>
      <c r="D24" s="6">
        <v>87.136626656999994</v>
      </c>
      <c r="E24" s="10">
        <v>83.372011329000003</v>
      </c>
      <c r="F24" s="6">
        <v>53.597645620000002</v>
      </c>
      <c r="G24"/>
      <c r="H24"/>
      <c r="L24" s="13"/>
      <c r="M24" s="13"/>
      <c r="N24" s="13"/>
    </row>
    <row r="25" spans="1:14" s="16" customFormat="1" x14ac:dyDescent="0.25">
      <c r="A25" s="23"/>
      <c r="B25" t="s">
        <v>18</v>
      </c>
      <c r="C25" s="6">
        <v>71.628873755000001</v>
      </c>
      <c r="D25" s="6">
        <v>81.788728809999995</v>
      </c>
      <c r="E25" s="10">
        <v>81.326904045999996</v>
      </c>
      <c r="F25" s="6">
        <v>58.390283523000001</v>
      </c>
      <c r="G25"/>
      <c r="H25"/>
      <c r="L25" s="13"/>
      <c r="M25" s="13"/>
      <c r="N25" s="13"/>
    </row>
    <row r="26" spans="1:14" s="16" customFormat="1" x14ac:dyDescent="0.25">
      <c r="A26" s="23"/>
      <c r="B26" t="s">
        <v>61</v>
      </c>
      <c r="C26" s="6">
        <v>70.822073334999999</v>
      </c>
      <c r="D26" s="6">
        <v>90.876290432999994</v>
      </c>
      <c r="E26" s="6">
        <v>70.388566994000001</v>
      </c>
      <c r="F26" s="6">
        <v>57.741599495999999</v>
      </c>
      <c r="G26"/>
      <c r="H26"/>
      <c r="L26" s="13"/>
      <c r="M26" s="13"/>
      <c r="N26" s="13"/>
    </row>
    <row r="27" spans="1:14" s="16" customFormat="1" x14ac:dyDescent="0.25">
      <c r="A27" s="23"/>
      <c r="B27" t="s">
        <v>25</v>
      </c>
      <c r="C27" s="6">
        <v>70.672629064000006</v>
      </c>
      <c r="D27" s="6">
        <v>90.752845254999997</v>
      </c>
      <c r="E27" s="6">
        <v>71.212378357999995</v>
      </c>
      <c r="F27" s="6">
        <v>56.925985406000002</v>
      </c>
      <c r="G27"/>
      <c r="H27"/>
      <c r="L27" s="13"/>
      <c r="M27" s="13"/>
      <c r="N27" s="13"/>
    </row>
    <row r="28" spans="1:14" s="16" customFormat="1" x14ac:dyDescent="0.25">
      <c r="A28" s="23"/>
      <c r="B28" t="s">
        <v>19</v>
      </c>
      <c r="C28" s="6">
        <v>70.407214844999999</v>
      </c>
      <c r="D28" s="6">
        <v>88.623898517000001</v>
      </c>
      <c r="E28" s="6">
        <v>75.026639168000003</v>
      </c>
      <c r="F28" s="6">
        <v>55.183142850000003</v>
      </c>
      <c r="G28"/>
      <c r="H28"/>
      <c r="L28" s="13"/>
      <c r="M28" s="13"/>
      <c r="N28" s="13"/>
    </row>
    <row r="29" spans="1:14" s="16" customFormat="1" x14ac:dyDescent="0.25">
      <c r="A29" s="23"/>
      <c r="B29" t="s">
        <v>16</v>
      </c>
      <c r="C29" s="6">
        <v>70.268483716999995</v>
      </c>
      <c r="D29" s="6">
        <v>83.424251537000004</v>
      </c>
      <c r="E29" s="6">
        <v>79.907211364000005</v>
      </c>
      <c r="F29" s="6">
        <v>55.072153405999998</v>
      </c>
      <c r="G29"/>
      <c r="H29"/>
      <c r="L29" s="13"/>
      <c r="M29" s="13"/>
      <c r="N29" s="13"/>
    </row>
    <row r="30" spans="1:14" s="16" customFormat="1" x14ac:dyDescent="0.25">
      <c r="A30" s="23"/>
      <c r="B30" t="s">
        <v>67</v>
      </c>
      <c r="C30" s="6">
        <v>69.632570869000006</v>
      </c>
      <c r="D30" s="10">
        <v>96.545351671999995</v>
      </c>
      <c r="E30" s="6">
        <v>68.251069756999996</v>
      </c>
      <c r="F30" s="6">
        <v>52.611717741</v>
      </c>
      <c r="G30"/>
      <c r="H30"/>
      <c r="L30" s="13"/>
      <c r="M30" s="13"/>
      <c r="N30" s="13"/>
    </row>
    <row r="31" spans="1:14" s="16" customFormat="1" x14ac:dyDescent="0.25">
      <c r="A31" s="23"/>
      <c r="B31" t="s">
        <v>31</v>
      </c>
      <c r="C31" s="6">
        <v>68.897115213999996</v>
      </c>
      <c r="D31" s="6">
        <v>88.101903109999995</v>
      </c>
      <c r="E31" s="6">
        <v>75.695403815000006</v>
      </c>
      <c r="F31" s="6">
        <v>51.561730883000003</v>
      </c>
      <c r="G31"/>
      <c r="H31"/>
      <c r="L31" s="13"/>
      <c r="M31" s="13"/>
      <c r="N31" s="13"/>
    </row>
    <row r="32" spans="1:14" s="16" customFormat="1" x14ac:dyDescent="0.25">
      <c r="A32" s="23"/>
      <c r="B32" t="s">
        <v>41</v>
      </c>
      <c r="C32" s="6">
        <v>68.382443365</v>
      </c>
      <c r="D32" s="6">
        <v>84.297146936999994</v>
      </c>
      <c r="E32" s="6">
        <v>74.000909132999993</v>
      </c>
      <c r="F32" s="6">
        <v>54.026997137999999</v>
      </c>
      <c r="G32"/>
      <c r="H32"/>
      <c r="L32" s="13"/>
      <c r="M32" s="13"/>
      <c r="N32" s="13"/>
    </row>
    <row r="33" spans="1:14" s="16" customFormat="1" x14ac:dyDescent="0.25">
      <c r="A33" s="23"/>
      <c r="B33" t="s">
        <v>42</v>
      </c>
      <c r="C33" s="6">
        <v>67.927790568999995</v>
      </c>
      <c r="D33" s="6">
        <v>86.812874023000006</v>
      </c>
      <c r="E33" s="10">
        <v>81.392545815000005</v>
      </c>
      <c r="F33" s="6">
        <v>46.361231435999997</v>
      </c>
      <c r="G33"/>
      <c r="H33"/>
      <c r="L33" s="13"/>
      <c r="M33" s="13"/>
      <c r="N33" s="13"/>
    </row>
    <row r="34" spans="1:14" x14ac:dyDescent="0.25">
      <c r="A34" s="23"/>
      <c r="B34" t="s">
        <v>20</v>
      </c>
      <c r="C34" s="6">
        <v>67.556982719999993</v>
      </c>
      <c r="D34" s="6">
        <v>87.979112587000003</v>
      </c>
      <c r="E34" s="6">
        <v>67.127416831999994</v>
      </c>
      <c r="F34" s="6">
        <v>54.228606732999999</v>
      </c>
      <c r="G34"/>
      <c r="H34"/>
    </row>
    <row r="35" spans="1:14" x14ac:dyDescent="0.25">
      <c r="A35" s="23"/>
      <c r="B35" t="s">
        <v>35</v>
      </c>
      <c r="C35" s="6">
        <v>67.327081843000002</v>
      </c>
      <c r="D35" s="6">
        <v>81.043165977000001</v>
      </c>
      <c r="E35" s="6">
        <v>71.733841306000002</v>
      </c>
      <c r="F35" s="6">
        <v>55.245186111999999</v>
      </c>
      <c r="G35"/>
      <c r="H35"/>
    </row>
    <row r="36" spans="1:14" x14ac:dyDescent="0.25">
      <c r="A36" s="23"/>
      <c r="B36" t="s">
        <v>32</v>
      </c>
      <c r="C36" s="6">
        <v>67.106236482</v>
      </c>
      <c r="D36" s="6">
        <v>93.723269348000002</v>
      </c>
      <c r="E36" s="6">
        <v>68.941191063999995</v>
      </c>
      <c r="F36" s="6">
        <v>48.13824485</v>
      </c>
      <c r="G36"/>
      <c r="H36"/>
    </row>
    <row r="37" spans="1:14" x14ac:dyDescent="0.25">
      <c r="A37" s="23"/>
      <c r="B37" t="s">
        <v>66</v>
      </c>
      <c r="C37" s="6">
        <v>66.820652648000006</v>
      </c>
      <c r="D37" s="6">
        <v>86.624922548000001</v>
      </c>
      <c r="E37" s="6">
        <v>63.419089456999998</v>
      </c>
      <c r="F37" s="6">
        <v>55.885514841999999</v>
      </c>
      <c r="G37"/>
      <c r="H37"/>
    </row>
    <row r="38" spans="1:14" x14ac:dyDescent="0.25">
      <c r="A38" s="23"/>
      <c r="B38" t="s">
        <v>33</v>
      </c>
      <c r="C38" s="6">
        <v>65.824824691000003</v>
      </c>
      <c r="D38" s="10">
        <v>94.477327361999997</v>
      </c>
      <c r="E38" s="6">
        <v>70.461679352999994</v>
      </c>
      <c r="F38" s="6">
        <v>43.631919801999999</v>
      </c>
      <c r="G38"/>
      <c r="H38"/>
    </row>
    <row r="39" spans="1:14" x14ac:dyDescent="0.25">
      <c r="A39" s="23"/>
      <c r="B39" t="s">
        <v>21</v>
      </c>
      <c r="C39" s="6">
        <v>65.749454138000004</v>
      </c>
      <c r="D39" s="6">
        <v>82.860962267000005</v>
      </c>
      <c r="E39" s="6">
        <v>71.425864704999995</v>
      </c>
      <c r="F39" s="6">
        <v>50.557508339999998</v>
      </c>
      <c r="G39"/>
      <c r="H39"/>
    </row>
    <row r="40" spans="1:14" x14ac:dyDescent="0.25">
      <c r="A40" s="23"/>
      <c r="B40" t="s">
        <v>15</v>
      </c>
      <c r="C40" s="3" t="s">
        <v>106</v>
      </c>
      <c r="D40" s="6" t="s">
        <v>106</v>
      </c>
      <c r="E40" s="10">
        <v>90.621979328999998</v>
      </c>
      <c r="F40" s="10">
        <v>66.850271516999996</v>
      </c>
      <c r="G40"/>
      <c r="H40"/>
    </row>
    <row r="41" spans="1:14" s="3" customFormat="1" x14ac:dyDescent="0.25">
      <c r="A41" s="23"/>
      <c r="B41" t="s">
        <v>83</v>
      </c>
      <c r="C41" s="16" t="s">
        <v>106</v>
      </c>
      <c r="D41" s="10">
        <v>102.19296439999999</v>
      </c>
      <c r="E41" s="6" t="s">
        <v>106</v>
      </c>
      <c r="F41" s="10" t="s">
        <v>106</v>
      </c>
      <c r="G41"/>
      <c r="H41"/>
      <c r="J41" s="16"/>
      <c r="K41" s="16"/>
      <c r="L41" s="16"/>
      <c r="M41" s="16"/>
      <c r="N41" s="16"/>
    </row>
    <row r="42" spans="1:14" s="3" customFormat="1" x14ac:dyDescent="0.25">
      <c r="A42" s="23"/>
      <c r="B42" t="s">
        <v>88</v>
      </c>
      <c r="C42" s="16" t="s">
        <v>106</v>
      </c>
      <c r="D42" s="10">
        <v>100.41845814</v>
      </c>
      <c r="E42" s="6" t="s">
        <v>106</v>
      </c>
      <c r="F42" s="6" t="s">
        <v>106</v>
      </c>
      <c r="G42"/>
      <c r="H42"/>
      <c r="J42" s="16"/>
      <c r="K42" s="16"/>
      <c r="L42" s="16"/>
      <c r="M42" s="16"/>
      <c r="N42" s="16"/>
    </row>
    <row r="43" spans="1:14" s="3" customFormat="1" x14ac:dyDescent="0.25">
      <c r="A43" s="23"/>
      <c r="B43" t="s">
        <v>77</v>
      </c>
      <c r="C43" s="16" t="s">
        <v>106</v>
      </c>
      <c r="D43" s="10">
        <v>100.41674595000001</v>
      </c>
      <c r="E43" s="6">
        <v>78.318561987999999</v>
      </c>
      <c r="F43" s="10" t="s">
        <v>106</v>
      </c>
      <c r="G43"/>
      <c r="H43"/>
      <c r="J43" s="16"/>
      <c r="K43" s="16"/>
      <c r="L43" s="16"/>
      <c r="M43" s="16"/>
      <c r="N43" s="16"/>
    </row>
    <row r="44" spans="1:14" s="3" customFormat="1" x14ac:dyDescent="0.25">
      <c r="A44" s="23"/>
      <c r="B44" s="34" t="s">
        <v>90</v>
      </c>
      <c r="C44" s="37" t="s">
        <v>106</v>
      </c>
      <c r="D44" s="36">
        <v>98.025390091999995</v>
      </c>
      <c r="E44" s="36" t="s">
        <v>106</v>
      </c>
      <c r="F44" s="38" t="s">
        <v>106</v>
      </c>
      <c r="G44"/>
      <c r="H44"/>
      <c r="J44" s="16"/>
      <c r="K44" s="16"/>
      <c r="L44" s="16"/>
      <c r="M44" s="16"/>
      <c r="N44" s="16"/>
    </row>
    <row r="45" spans="1:14" s="3" customFormat="1" x14ac:dyDescent="0.25">
      <c r="A45" s="23"/>
      <c r="B45" t="s">
        <v>85</v>
      </c>
      <c r="C45" s="16" t="s">
        <v>106</v>
      </c>
      <c r="D45" s="10">
        <v>96.760425296999998</v>
      </c>
      <c r="E45" s="6" t="s">
        <v>106</v>
      </c>
      <c r="F45" s="6" t="s">
        <v>106</v>
      </c>
      <c r="G45"/>
      <c r="H45"/>
      <c r="J45" s="16"/>
      <c r="K45" s="16"/>
      <c r="L45" s="16"/>
      <c r="M45" s="16"/>
      <c r="N45" s="16"/>
    </row>
    <row r="46" spans="1:14" s="3" customFormat="1" x14ac:dyDescent="0.25">
      <c r="A46" s="23"/>
      <c r="B46" s="34" t="s">
        <v>87</v>
      </c>
      <c r="C46" s="37" t="s">
        <v>106</v>
      </c>
      <c r="D46" s="36">
        <v>94.821193973000007</v>
      </c>
      <c r="E46" s="36" t="s">
        <v>106</v>
      </c>
      <c r="F46" s="38" t="s">
        <v>106</v>
      </c>
      <c r="G46"/>
      <c r="H46"/>
      <c r="J46" s="16"/>
      <c r="K46" s="16"/>
      <c r="L46" s="16"/>
      <c r="M46" s="16"/>
      <c r="N46" s="16"/>
    </row>
    <row r="47" spans="1:14" s="3" customFormat="1" x14ac:dyDescent="0.25">
      <c r="A47" s="23"/>
      <c r="B47" t="s">
        <v>76</v>
      </c>
      <c r="C47" s="16" t="s">
        <v>106</v>
      </c>
      <c r="D47" s="6">
        <v>92.718776323</v>
      </c>
      <c r="E47" s="6">
        <v>77.935132382000006</v>
      </c>
      <c r="F47" s="10" t="s">
        <v>106</v>
      </c>
      <c r="G47"/>
      <c r="H47"/>
      <c r="J47" s="16"/>
      <c r="K47" s="16"/>
      <c r="L47" s="16"/>
      <c r="M47" s="16"/>
      <c r="N47" s="16"/>
    </row>
    <row r="48" spans="1:14" s="3" customFormat="1" x14ac:dyDescent="0.25">
      <c r="A48" s="23"/>
      <c r="B48" t="s">
        <v>92</v>
      </c>
      <c r="C48" s="16" t="s">
        <v>106</v>
      </c>
      <c r="D48" s="6">
        <v>92.615383566999995</v>
      </c>
      <c r="E48" s="3" t="s">
        <v>106</v>
      </c>
      <c r="F48" s="6" t="s">
        <v>106</v>
      </c>
      <c r="G48"/>
      <c r="H48"/>
      <c r="J48" s="16"/>
      <c r="K48" s="16"/>
      <c r="L48" s="16"/>
      <c r="M48" s="16"/>
      <c r="N48" s="16"/>
    </row>
    <row r="49" spans="1:14" s="3" customFormat="1" x14ac:dyDescent="0.25">
      <c r="A49" s="23"/>
      <c r="B49" s="34" t="s">
        <v>75</v>
      </c>
      <c r="C49" s="37" t="s">
        <v>106</v>
      </c>
      <c r="D49" s="35">
        <v>92.336441492000006</v>
      </c>
      <c r="E49" s="36">
        <v>84.864627908000003</v>
      </c>
      <c r="F49" s="38" t="s">
        <v>106</v>
      </c>
      <c r="G49"/>
      <c r="H49"/>
      <c r="J49" s="16"/>
      <c r="K49" s="16"/>
      <c r="L49" s="16"/>
      <c r="M49" s="16"/>
      <c r="N49" s="16"/>
    </row>
    <row r="50" spans="1:14" s="3" customFormat="1" x14ac:dyDescent="0.25">
      <c r="A50" s="23"/>
      <c r="B50" t="s">
        <v>91</v>
      </c>
      <c r="C50" s="16" t="s">
        <v>106</v>
      </c>
      <c r="D50" s="6">
        <v>91.947455164999994</v>
      </c>
      <c r="E50" s="10" t="s">
        <v>106</v>
      </c>
      <c r="F50" s="6" t="s">
        <v>106</v>
      </c>
      <c r="G50"/>
      <c r="H50"/>
      <c r="J50" s="16"/>
      <c r="K50" s="16"/>
      <c r="L50" s="16"/>
      <c r="M50" s="16"/>
      <c r="N50" s="16"/>
    </row>
    <row r="51" spans="1:14" s="3" customFormat="1" x14ac:dyDescent="0.25">
      <c r="A51" s="23"/>
      <c r="B51" t="s">
        <v>93</v>
      </c>
      <c r="C51" s="16" t="s">
        <v>106</v>
      </c>
      <c r="D51" s="6">
        <v>90.545353328000004</v>
      </c>
      <c r="E51" s="6" t="s">
        <v>106</v>
      </c>
      <c r="F51" s="6" t="s">
        <v>106</v>
      </c>
      <c r="G51"/>
      <c r="H51"/>
      <c r="J51" s="16"/>
      <c r="K51" s="16"/>
      <c r="L51" s="16"/>
      <c r="M51" s="16"/>
      <c r="N51" s="16"/>
    </row>
    <row r="52" spans="1:14" s="3" customFormat="1" x14ac:dyDescent="0.25">
      <c r="A52" s="23"/>
      <c r="B52" t="s">
        <v>86</v>
      </c>
      <c r="C52" s="16" t="s">
        <v>106</v>
      </c>
      <c r="D52" s="6">
        <v>90.397641010000001</v>
      </c>
      <c r="E52" s="6" t="s">
        <v>106</v>
      </c>
      <c r="F52" s="10" t="s">
        <v>106</v>
      </c>
      <c r="G52"/>
      <c r="H52"/>
      <c r="J52" s="16"/>
      <c r="K52" s="16"/>
      <c r="L52" s="16"/>
      <c r="M52" s="16"/>
      <c r="N52" s="16"/>
    </row>
    <row r="53" spans="1:14" s="3" customFormat="1" x14ac:dyDescent="0.25">
      <c r="A53" s="23"/>
      <c r="B53" t="s">
        <v>84</v>
      </c>
      <c r="C53" s="16" t="s">
        <v>106</v>
      </c>
      <c r="D53" s="6">
        <v>89.988900209999997</v>
      </c>
      <c r="E53" s="6" t="s">
        <v>106</v>
      </c>
      <c r="F53" s="6" t="s">
        <v>106</v>
      </c>
      <c r="G53"/>
      <c r="H53"/>
      <c r="J53" s="16"/>
      <c r="K53" s="16"/>
      <c r="L53" s="16"/>
      <c r="M53" s="16"/>
      <c r="N53" s="16"/>
    </row>
    <row r="54" spans="1:14" s="3" customFormat="1" x14ac:dyDescent="0.25">
      <c r="A54" s="23"/>
      <c r="B54" t="s">
        <v>96</v>
      </c>
      <c r="C54" s="16" t="s">
        <v>106</v>
      </c>
      <c r="D54" s="6">
        <v>89.899729511999993</v>
      </c>
      <c r="E54" s="6" t="s">
        <v>106</v>
      </c>
      <c r="F54" s="6" t="s">
        <v>106</v>
      </c>
      <c r="G54"/>
      <c r="H54"/>
      <c r="J54" s="16"/>
      <c r="K54" s="16"/>
      <c r="L54" s="16"/>
      <c r="M54" s="16"/>
      <c r="N54" s="16"/>
    </row>
    <row r="55" spans="1:14" s="3" customFormat="1" x14ac:dyDescent="0.25">
      <c r="A55" s="23"/>
      <c r="B55" t="s">
        <v>89</v>
      </c>
      <c r="C55" s="16" t="s">
        <v>106</v>
      </c>
      <c r="D55" s="6">
        <v>88.705014672000004</v>
      </c>
      <c r="E55" s="6" t="s">
        <v>106</v>
      </c>
      <c r="F55" s="10" t="s">
        <v>106</v>
      </c>
      <c r="G55"/>
      <c r="H55"/>
      <c r="J55" s="16"/>
      <c r="K55" s="16"/>
      <c r="L55" s="16"/>
      <c r="M55" s="16"/>
      <c r="N55" s="16"/>
    </row>
    <row r="56" spans="1:14" s="3" customFormat="1" x14ac:dyDescent="0.25">
      <c r="A56" s="23"/>
      <c r="B56" s="34" t="s">
        <v>79</v>
      </c>
      <c r="C56" s="37" t="s">
        <v>106</v>
      </c>
      <c r="D56" s="35">
        <v>88.326227320000001</v>
      </c>
      <c r="E56" s="35">
        <v>74.612881479999999</v>
      </c>
      <c r="F56" s="38" t="s">
        <v>106</v>
      </c>
      <c r="G56"/>
      <c r="H56"/>
      <c r="J56" s="16"/>
      <c r="K56" s="16"/>
      <c r="L56" s="16"/>
      <c r="M56" s="16"/>
      <c r="N56" s="16"/>
    </row>
    <row r="57" spans="1:14" s="3" customFormat="1" x14ac:dyDescent="0.25">
      <c r="A57" s="23"/>
      <c r="B57" t="s">
        <v>97</v>
      </c>
      <c r="C57" s="3" t="s">
        <v>106</v>
      </c>
      <c r="D57" s="6">
        <v>88.028812118000005</v>
      </c>
      <c r="E57" s="16" t="s">
        <v>106</v>
      </c>
      <c r="F57" s="6" t="s">
        <v>106</v>
      </c>
      <c r="G57"/>
      <c r="H57"/>
      <c r="J57" s="16"/>
      <c r="K57" s="16"/>
      <c r="L57" s="16"/>
      <c r="M57" s="16"/>
      <c r="N57" s="16"/>
    </row>
    <row r="58" spans="1:14" s="3" customFormat="1" x14ac:dyDescent="0.25">
      <c r="A58" s="23"/>
      <c r="B58" t="s">
        <v>80</v>
      </c>
      <c r="C58" s="3" t="s">
        <v>106</v>
      </c>
      <c r="D58" s="6">
        <v>87.872994890000001</v>
      </c>
      <c r="E58" s="6">
        <v>75.732801526000003</v>
      </c>
      <c r="F58" s="6" t="s">
        <v>106</v>
      </c>
      <c r="G58"/>
      <c r="H58"/>
      <c r="J58" s="16"/>
      <c r="K58" s="16"/>
      <c r="L58" s="16"/>
      <c r="M58" s="16"/>
      <c r="N58" s="16"/>
    </row>
    <row r="59" spans="1:14" s="3" customFormat="1" x14ac:dyDescent="0.25">
      <c r="A59" s="23"/>
      <c r="B59" t="s">
        <v>94</v>
      </c>
      <c r="C59" s="3" t="s">
        <v>106</v>
      </c>
      <c r="D59" s="6">
        <v>87.320303252000002</v>
      </c>
      <c r="E59" s="6" t="s">
        <v>106</v>
      </c>
      <c r="F59" s="6" t="s">
        <v>106</v>
      </c>
      <c r="G59"/>
      <c r="H59"/>
      <c r="J59" s="16"/>
      <c r="K59" s="16"/>
      <c r="L59" s="16"/>
      <c r="M59" s="16"/>
      <c r="N59" s="16"/>
    </row>
    <row r="60" spans="1:14" s="3" customFormat="1" x14ac:dyDescent="0.25">
      <c r="A60" s="23"/>
      <c r="B60" s="34" t="s">
        <v>95</v>
      </c>
      <c r="C60" s="38" t="s">
        <v>106</v>
      </c>
      <c r="D60" s="35">
        <v>84.309515515000001</v>
      </c>
      <c r="E60" s="35" t="s">
        <v>106</v>
      </c>
      <c r="F60" s="38" t="s">
        <v>106</v>
      </c>
      <c r="G60"/>
      <c r="H60"/>
      <c r="J60" s="16"/>
      <c r="K60" s="16"/>
      <c r="L60" s="16"/>
      <c r="M60" s="16"/>
      <c r="N60" s="16"/>
    </row>
    <row r="61" spans="1:14" s="3" customFormat="1" x14ac:dyDescent="0.25">
      <c r="A61" s="23"/>
      <c r="B61" s="34" t="s">
        <v>78</v>
      </c>
      <c r="C61" s="38" t="s">
        <v>106</v>
      </c>
      <c r="D61" s="35">
        <v>83.212904405000003</v>
      </c>
      <c r="E61" s="35">
        <v>79.060873271999995</v>
      </c>
      <c r="F61" s="38" t="s">
        <v>106</v>
      </c>
      <c r="G61"/>
      <c r="H61"/>
      <c r="J61" s="16"/>
      <c r="K61" s="16"/>
      <c r="L61" s="16"/>
      <c r="M61" s="16"/>
      <c r="N61" s="16"/>
    </row>
    <row r="62" spans="1:14" s="3" customFormat="1" x14ac:dyDescent="0.25">
      <c r="A62" s="23"/>
      <c r="B62"/>
      <c r="D62" s="16"/>
      <c r="E62"/>
      <c r="F62"/>
      <c r="G62"/>
      <c r="H62"/>
      <c r="I62"/>
      <c r="J62" s="16"/>
      <c r="K62" s="16"/>
      <c r="L62" s="16"/>
      <c r="M62" s="16"/>
      <c r="N62" s="16"/>
    </row>
    <row r="63" spans="1:14" s="3" customFormat="1" x14ac:dyDescent="0.25">
      <c r="A63" s="23"/>
      <c r="B63" t="s">
        <v>0</v>
      </c>
      <c r="C63" s="6">
        <f>AVERAGE(C2:C61)</f>
        <v>72.377727749157927</v>
      </c>
      <c r="D63" s="8">
        <f>AVERAGE(D2:D39)</f>
        <v>88.914457499815811</v>
      </c>
      <c r="E63" s="6">
        <f>AVERAGE(E2:E39)</f>
        <v>77.146189434394771</v>
      </c>
      <c r="F63" s="6">
        <f>AVERAGE(F2:F39)</f>
        <v>58.174266791815796</v>
      </c>
      <c r="G63"/>
      <c r="H63"/>
      <c r="I63"/>
      <c r="J63" s="16"/>
      <c r="K63" s="16"/>
      <c r="L63" s="16"/>
      <c r="M63" s="16"/>
      <c r="N63" s="16"/>
    </row>
    <row r="64" spans="1:14" s="3" customFormat="1" x14ac:dyDescent="0.25">
      <c r="A64" s="23"/>
      <c r="B64" t="s">
        <v>1</v>
      </c>
      <c r="C64" s="6">
        <f>1.64699*3.20055</f>
        <v>5.2712738444999996</v>
      </c>
      <c r="D64" s="8">
        <f>1.65005*4.99531</f>
        <v>8.2425112654999992</v>
      </c>
      <c r="E64" s="6">
        <f>1.65168*6.46983</f>
        <v>10.6860888144</v>
      </c>
      <c r="F64" s="6">
        <f>1.64978*4.78745</f>
        <v>7.8982392609999996</v>
      </c>
      <c r="H64" s="16"/>
      <c r="I64" s="16"/>
      <c r="J64" s="16"/>
      <c r="K64" s="16"/>
      <c r="L64" s="16"/>
      <c r="M64" s="16"/>
      <c r="N64" s="16"/>
    </row>
    <row r="65" spans="1:14" s="3" customFormat="1" x14ac:dyDescent="0.25">
      <c r="A65" s="23"/>
      <c r="B65" t="s">
        <v>2</v>
      </c>
      <c r="C65" s="3">
        <v>26</v>
      </c>
      <c r="D65" s="3">
        <v>12</v>
      </c>
      <c r="E65" s="3">
        <v>20</v>
      </c>
      <c r="F65" s="3">
        <v>22</v>
      </c>
      <c r="H65" s="16"/>
      <c r="I65" s="16"/>
      <c r="J65" s="16"/>
      <c r="K65" s="16"/>
      <c r="L65" s="16"/>
      <c r="M65" s="16"/>
      <c r="N65" s="16"/>
    </row>
    <row r="66" spans="1:14" s="3" customFormat="1" ht="15.75" thickBot="1" x14ac:dyDescent="0.3">
      <c r="A66" s="24"/>
      <c r="B66" t="s">
        <v>3</v>
      </c>
      <c r="C66" s="4">
        <v>0.7</v>
      </c>
      <c r="D66" s="16">
        <v>0.47</v>
      </c>
      <c r="E66" s="3">
        <v>0.55000000000000004</v>
      </c>
      <c r="F66" s="3">
        <v>0.46</v>
      </c>
      <c r="H66" s="16"/>
      <c r="I66" s="16"/>
      <c r="J66" s="16"/>
      <c r="K66" s="16"/>
      <c r="L66" s="16"/>
      <c r="M66" s="16"/>
      <c r="N66" s="16"/>
    </row>
    <row r="67" spans="1:14" s="3" customFormat="1" x14ac:dyDescent="0.25">
      <c r="A67"/>
      <c r="B67" s="13"/>
      <c r="C67" s="16"/>
      <c r="D67" s="16"/>
      <c r="E67" s="16"/>
      <c r="F67" s="8"/>
      <c r="G67"/>
      <c r="H67" s="16"/>
      <c r="I67" s="16"/>
      <c r="J67" s="16"/>
      <c r="K67" s="16"/>
      <c r="L67" s="16"/>
      <c r="M67" s="16"/>
      <c r="N67" s="16"/>
    </row>
    <row r="68" spans="1:14" s="3" customFormat="1" ht="15.75" thickBot="1" x14ac:dyDescent="0.3">
      <c r="A68"/>
      <c r="B68" s="13"/>
      <c r="C68" s="16">
        <v>2021</v>
      </c>
      <c r="D68" s="16" t="s">
        <v>107</v>
      </c>
      <c r="E68" s="3" t="s">
        <v>108</v>
      </c>
      <c r="F68" s="3" t="s">
        <v>72</v>
      </c>
      <c r="G68"/>
      <c r="H68" s="16"/>
      <c r="I68" s="16"/>
      <c r="J68" s="16"/>
      <c r="K68" s="16"/>
      <c r="L68" s="16"/>
      <c r="M68" s="16"/>
      <c r="N68" s="16"/>
    </row>
    <row r="69" spans="1:14" s="3" customFormat="1" x14ac:dyDescent="0.25">
      <c r="A69" s="28" t="s">
        <v>55</v>
      </c>
      <c r="B69" t="s">
        <v>52</v>
      </c>
      <c r="C69" s="10">
        <f t="shared" ref="C69:C75" si="0">AVERAGE(D69:F69)</f>
        <v>81.319100266666666</v>
      </c>
      <c r="D69" s="8">
        <v>75.915394000000006</v>
      </c>
      <c r="E69" s="8">
        <v>110.5870058</v>
      </c>
      <c r="F69" s="10">
        <v>57.454901</v>
      </c>
      <c r="G69" s="13"/>
      <c r="I69" s="16"/>
      <c r="J69" s="16"/>
      <c r="K69" s="16"/>
      <c r="L69" s="16"/>
      <c r="M69" s="16"/>
      <c r="N69" s="16"/>
    </row>
    <row r="70" spans="1:14" s="3" customFormat="1" x14ac:dyDescent="0.25">
      <c r="A70" s="29"/>
      <c r="B70" t="s">
        <v>50</v>
      </c>
      <c r="C70" s="10">
        <f t="shared" si="0"/>
        <v>73.112468632222331</v>
      </c>
      <c r="D70" s="8">
        <v>69.421278000000001</v>
      </c>
      <c r="E70" s="8">
        <v>92.122265896667002</v>
      </c>
      <c r="F70" s="10">
        <v>57.793861999999997</v>
      </c>
      <c r="G70" s="13"/>
      <c r="I70" s="16"/>
      <c r="J70" s="16"/>
      <c r="K70" s="16"/>
      <c r="L70" s="16"/>
      <c r="M70" s="16"/>
      <c r="N70" s="16"/>
    </row>
    <row r="71" spans="1:14" s="3" customFormat="1" x14ac:dyDescent="0.25">
      <c r="A71" s="29"/>
      <c r="B71" t="s">
        <v>48</v>
      </c>
      <c r="C71" s="10">
        <f t="shared" si="0"/>
        <v>71.989331877776678</v>
      </c>
      <c r="D71" s="8">
        <v>67.623886999999996</v>
      </c>
      <c r="E71" s="8">
        <v>107.26335263333</v>
      </c>
      <c r="F71" s="6">
        <v>41.080756000000001</v>
      </c>
      <c r="G71" s="13"/>
      <c r="I71" s="16"/>
      <c r="J71" s="16"/>
      <c r="K71" s="16"/>
      <c r="L71" s="16"/>
      <c r="M71" s="16"/>
      <c r="N71" s="16"/>
    </row>
    <row r="72" spans="1:14" s="3" customFormat="1" x14ac:dyDescent="0.25">
      <c r="A72" s="29"/>
      <c r="B72" t="s">
        <v>53</v>
      </c>
      <c r="C72" s="6">
        <f t="shared" si="0"/>
        <v>68.99214607333333</v>
      </c>
      <c r="D72" s="8">
        <v>65.491141999999996</v>
      </c>
      <c r="E72" s="8">
        <v>92.692994220000003</v>
      </c>
      <c r="F72" s="6">
        <v>48.792301999999999</v>
      </c>
      <c r="G72" s="13"/>
      <c r="I72" s="16"/>
      <c r="J72" s="16"/>
      <c r="K72" s="16"/>
      <c r="L72" s="16"/>
      <c r="M72" s="16"/>
      <c r="N72" s="16"/>
    </row>
    <row r="73" spans="1:14" s="3" customFormat="1" x14ac:dyDescent="0.25">
      <c r="A73" s="29"/>
      <c r="B73" t="s">
        <v>51</v>
      </c>
      <c r="C73" s="6">
        <f t="shared" si="0"/>
        <v>63.353596593333329</v>
      </c>
      <c r="D73" s="8">
        <v>69.496447000000003</v>
      </c>
      <c r="E73" s="8">
        <v>106.75976878</v>
      </c>
      <c r="F73" s="6">
        <v>13.804574000000001</v>
      </c>
      <c r="G73" s="13"/>
      <c r="I73" s="16"/>
      <c r="J73" s="16"/>
      <c r="K73" s="16"/>
      <c r="L73" s="16"/>
      <c r="M73" s="16"/>
      <c r="N73" s="16"/>
    </row>
    <row r="74" spans="1:14" s="3" customFormat="1" x14ac:dyDescent="0.25">
      <c r="A74" s="29"/>
      <c r="B74" t="s">
        <v>49</v>
      </c>
      <c r="C74" s="6">
        <f t="shared" si="0"/>
        <v>60.367367732223329</v>
      </c>
      <c r="D74" s="8">
        <v>61.645708999999997</v>
      </c>
      <c r="E74" s="8">
        <v>106.15546819667</v>
      </c>
      <c r="F74" s="6">
        <v>13.300926</v>
      </c>
      <c r="G74" s="13"/>
      <c r="I74" s="16"/>
      <c r="J74" s="16"/>
      <c r="K74" s="16"/>
      <c r="L74" s="16"/>
      <c r="M74" s="16"/>
      <c r="N74" s="16"/>
    </row>
    <row r="75" spans="1:14" s="3" customFormat="1" x14ac:dyDescent="0.25">
      <c r="A75" s="29"/>
      <c r="B75" t="s">
        <v>54</v>
      </c>
      <c r="C75" s="6">
        <f t="shared" si="0"/>
        <v>57.745582987776665</v>
      </c>
      <c r="D75" s="8">
        <v>56.777430000000003</v>
      </c>
      <c r="E75" s="8">
        <v>106.25618496333</v>
      </c>
      <c r="F75" s="6">
        <v>10.203134</v>
      </c>
      <c r="G75" s="13"/>
      <c r="I75" s="16"/>
      <c r="J75" s="16"/>
      <c r="K75" s="16"/>
      <c r="L75" s="16"/>
      <c r="M75" s="16"/>
      <c r="N75" s="16"/>
    </row>
    <row r="76" spans="1:14" s="3" customFormat="1" x14ac:dyDescent="0.25">
      <c r="A76" s="29"/>
      <c r="B76"/>
      <c r="D76" s="16"/>
      <c r="E76" s="8"/>
      <c r="G76"/>
      <c r="H76" s="16"/>
      <c r="I76" s="16"/>
      <c r="J76" s="16"/>
      <c r="K76" s="16"/>
      <c r="L76" s="16"/>
      <c r="M76" s="16"/>
      <c r="N76" s="16"/>
    </row>
    <row r="77" spans="1:14" s="3" customFormat="1" x14ac:dyDescent="0.25">
      <c r="A77" s="29"/>
      <c r="B77" t="s">
        <v>0</v>
      </c>
      <c r="C77" s="8">
        <f>AVERAGE(C69:C75)</f>
        <v>68.125656309047486</v>
      </c>
      <c r="D77" s="8">
        <f>AVERAGE(D69:D75)</f>
        <v>66.624469571428577</v>
      </c>
      <c r="E77" s="6">
        <f>AVERAGE(E69:E75)</f>
        <v>103.11957721285673</v>
      </c>
      <c r="F77" s="6">
        <f>AVERAGE(F69:F75)</f>
        <v>34.632922142857147</v>
      </c>
      <c r="G77" s="17"/>
      <c r="H77" s="8"/>
      <c r="I77" s="16"/>
      <c r="J77" s="16"/>
      <c r="K77" s="16"/>
      <c r="L77" s="16"/>
      <c r="M77" s="16"/>
      <c r="N77" s="16"/>
    </row>
    <row r="78" spans="1:14" s="3" customFormat="1" x14ac:dyDescent="0.25">
      <c r="A78" s="29"/>
      <c r="B78" t="s">
        <v>1</v>
      </c>
      <c r="C78" s="6">
        <f>1.67356*5.86546</f>
        <v>9.8161992375999993</v>
      </c>
      <c r="D78" s="8" t="s">
        <v>13</v>
      </c>
      <c r="E78" s="6" t="s">
        <v>13</v>
      </c>
      <c r="F78" s="6">
        <f>1.78229*2.41447</f>
        <v>4.3032857363000003</v>
      </c>
      <c r="G78" s="17"/>
      <c r="H78" s="8"/>
      <c r="I78" s="16"/>
      <c r="J78" s="16"/>
      <c r="K78" s="16"/>
      <c r="L78" s="16"/>
      <c r="M78" s="16"/>
      <c r="N78" s="16"/>
    </row>
    <row r="79" spans="1:14" s="3" customFormat="1" x14ac:dyDescent="0.25">
      <c r="A79" s="29"/>
      <c r="B79" t="s">
        <v>2</v>
      </c>
      <c r="C79" s="3">
        <v>46</v>
      </c>
      <c r="D79" s="8">
        <v>12</v>
      </c>
      <c r="E79" s="6">
        <v>10</v>
      </c>
      <c r="F79" s="6">
        <v>60</v>
      </c>
      <c r="G79" s="8"/>
      <c r="H79" s="16"/>
      <c r="I79" s="16"/>
      <c r="J79" s="16"/>
      <c r="K79" s="16"/>
      <c r="L79" s="16"/>
      <c r="M79" s="16"/>
      <c r="N79" s="16"/>
    </row>
    <row r="80" spans="1:14" s="3" customFormat="1" ht="15.75" thickBot="1" x14ac:dyDescent="0.3">
      <c r="A80" s="30"/>
      <c r="B80" t="s">
        <v>3</v>
      </c>
      <c r="C80" s="3">
        <v>0.86</v>
      </c>
      <c r="D80" s="18">
        <v>0.5</v>
      </c>
      <c r="E80" s="3">
        <v>0.56000000000000005</v>
      </c>
      <c r="F80" s="3">
        <v>0.98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5">
      <c r="F81" s="3"/>
    </row>
    <row r="82" spans="1:14" s="3" customFormat="1" ht="15.75" thickBot="1" x14ac:dyDescent="0.3">
      <c r="A82"/>
      <c r="B82" s="13"/>
      <c r="C82" s="16"/>
      <c r="D82" s="16"/>
      <c r="E82" s="16"/>
      <c r="F82" s="16"/>
      <c r="G82" s="8"/>
      <c r="H82" s="16"/>
      <c r="I82" s="16"/>
      <c r="J82" s="16"/>
      <c r="K82" s="16"/>
      <c r="L82" s="16"/>
      <c r="M82" s="16"/>
      <c r="N82" s="16"/>
    </row>
    <row r="83" spans="1:14" s="3" customFormat="1" x14ac:dyDescent="0.25">
      <c r="A83" s="25" t="s">
        <v>59</v>
      </c>
      <c r="B83" s="13"/>
      <c r="C83" s="8"/>
      <c r="D83" s="16"/>
      <c r="E83" s="8"/>
      <c r="F83" s="16"/>
      <c r="G83" s="16"/>
      <c r="H83" s="16"/>
      <c r="I83" s="16"/>
      <c r="J83" s="16"/>
      <c r="K83" s="16"/>
      <c r="L83" s="16"/>
      <c r="M83" s="16"/>
      <c r="N83" s="16"/>
    </row>
    <row r="84" spans="1:14" s="3" customFormat="1" x14ac:dyDescent="0.25">
      <c r="A84" s="26"/>
      <c r="B84" s="13"/>
      <c r="C84" s="8"/>
      <c r="D84" s="16"/>
      <c r="E84" s="8"/>
      <c r="F84" s="8"/>
      <c r="G84" s="17"/>
      <c r="H84" s="16"/>
      <c r="I84" s="16"/>
      <c r="J84" s="16"/>
      <c r="K84" s="16"/>
      <c r="L84" s="16"/>
      <c r="M84" s="16"/>
      <c r="N84" s="16"/>
    </row>
    <row r="85" spans="1:14" s="3" customFormat="1" x14ac:dyDescent="0.25">
      <c r="A85" s="26"/>
      <c r="B85" s="13"/>
      <c r="C85" s="16"/>
      <c r="D85" s="16"/>
      <c r="E85" s="8"/>
      <c r="F85" s="8"/>
      <c r="G85" s="17"/>
      <c r="H85" s="16"/>
      <c r="I85" s="16"/>
      <c r="J85" s="16"/>
      <c r="K85" s="16"/>
      <c r="L85" s="16"/>
      <c r="M85" s="16"/>
      <c r="N85" s="16"/>
    </row>
    <row r="86" spans="1:14" s="3" customFormat="1" x14ac:dyDescent="0.25">
      <c r="A86" s="26"/>
      <c r="B86" s="13" t="s">
        <v>0</v>
      </c>
      <c r="C86" s="8"/>
      <c r="D86" s="8"/>
      <c r="E86" s="8"/>
      <c r="F86" s="8"/>
      <c r="G86" s="17"/>
      <c r="H86" s="8"/>
      <c r="I86" s="16"/>
      <c r="J86" s="16"/>
      <c r="K86" s="16"/>
      <c r="L86" s="16"/>
      <c r="M86" s="16"/>
      <c r="N86" s="16"/>
    </row>
    <row r="87" spans="1:14" s="3" customFormat="1" x14ac:dyDescent="0.25">
      <c r="A87" s="26"/>
      <c r="B87" s="13" t="s">
        <v>1</v>
      </c>
      <c r="C87" s="16"/>
      <c r="D87" s="16"/>
      <c r="E87" s="16"/>
      <c r="F87" s="8"/>
      <c r="G87" s="17"/>
      <c r="H87" s="16"/>
      <c r="I87" s="16"/>
      <c r="J87" s="16"/>
      <c r="K87" s="16"/>
      <c r="L87" s="16"/>
      <c r="M87" s="16"/>
      <c r="N87" s="16"/>
    </row>
    <row r="88" spans="1:14" s="3" customFormat="1" x14ac:dyDescent="0.25">
      <c r="A88" s="26"/>
      <c r="B88" s="13" t="s">
        <v>2</v>
      </c>
      <c r="C88" s="16"/>
      <c r="D88" s="16"/>
      <c r="E88" s="16"/>
      <c r="F88" s="8"/>
      <c r="G88" s="17"/>
      <c r="H88" s="16"/>
      <c r="I88" s="16"/>
      <c r="J88" s="16"/>
      <c r="K88" s="16"/>
      <c r="L88" s="16"/>
      <c r="M88" s="16"/>
      <c r="N88" s="16"/>
    </row>
    <row r="89" spans="1:14" s="3" customFormat="1" ht="15.75" thickBot="1" x14ac:dyDescent="0.3">
      <c r="A89" s="27"/>
      <c r="B89" s="13" t="s">
        <v>3</v>
      </c>
      <c r="C89" s="16"/>
      <c r="D89" s="16"/>
      <c r="E89" s="16"/>
      <c r="F89" s="8"/>
      <c r="G89" s="17"/>
      <c r="H89" s="16"/>
      <c r="I89" s="16"/>
      <c r="J89" s="16"/>
      <c r="K89" s="16"/>
      <c r="L89" s="16"/>
      <c r="M89" s="16"/>
      <c r="N89" s="16"/>
    </row>
    <row r="90" spans="1:14" s="3" customFormat="1" x14ac:dyDescent="0.25">
      <c r="A90"/>
      <c r="B90" s="13"/>
      <c r="C90" s="16"/>
      <c r="D90" s="16"/>
      <c r="E90" s="16"/>
      <c r="F90" s="8"/>
      <c r="G90" s="17"/>
      <c r="H90" s="16"/>
      <c r="I90" s="16"/>
      <c r="J90" s="16"/>
      <c r="K90" s="16"/>
      <c r="L90" s="16"/>
      <c r="M90" s="16"/>
      <c r="N90" s="16"/>
    </row>
    <row r="92" spans="1:14" x14ac:dyDescent="0.25">
      <c r="F92" s="8"/>
      <c r="G92" s="17"/>
    </row>
    <row r="93" spans="1:14" x14ac:dyDescent="0.25">
      <c r="F93" s="8"/>
    </row>
    <row r="95" spans="1:14" x14ac:dyDescent="0.25">
      <c r="G95" s="18"/>
    </row>
    <row r="98" spans="7:7" x14ac:dyDescent="0.25">
      <c r="G98" s="19"/>
    </row>
    <row r="99" spans="7:7" x14ac:dyDescent="0.25">
      <c r="G99" s="19"/>
    </row>
    <row r="101" spans="7:7" x14ac:dyDescent="0.25">
      <c r="G101" s="19"/>
    </row>
  </sheetData>
  <sortState ref="B40:F61">
    <sortCondition descending="1" ref="D40:D61"/>
  </sortState>
  <mergeCells count="3">
    <mergeCell ref="A2:A66"/>
    <mergeCell ref="A69:A80"/>
    <mergeCell ref="A83:A8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workbookViewId="0">
      <pane ySplit="1" topLeftCell="A2" activePane="bottomLeft" state="frozen"/>
      <selection pane="bottomLeft" activeCell="B19" sqref="B19:G19"/>
    </sheetView>
  </sheetViews>
  <sheetFormatPr defaultRowHeight="15" x14ac:dyDescent="0.25"/>
  <cols>
    <col min="2" max="2" width="26.85546875" bestFit="1" customWidth="1"/>
    <col min="3" max="3" width="15.28515625" style="3" bestFit="1" customWidth="1"/>
    <col min="4" max="5" width="9" style="3"/>
    <col min="6" max="6" width="26.85546875" style="3" bestFit="1" customWidth="1"/>
    <col min="7" max="11" width="9" style="3"/>
  </cols>
  <sheetData>
    <row r="1" spans="1:11" s="1" customFormat="1" ht="14.65" thickBot="1" x14ac:dyDescent="0.5">
      <c r="C1" s="2" t="s">
        <v>12</v>
      </c>
      <c r="D1" s="2" t="s">
        <v>4</v>
      </c>
      <c r="E1" s="2" t="s">
        <v>5</v>
      </c>
      <c r="F1" s="2" t="s">
        <v>7</v>
      </c>
      <c r="G1" s="2" t="s">
        <v>6</v>
      </c>
      <c r="H1" s="2" t="s">
        <v>8</v>
      </c>
      <c r="I1" s="2" t="s">
        <v>9</v>
      </c>
      <c r="J1" s="2" t="s">
        <v>10</v>
      </c>
      <c r="K1" s="2" t="s">
        <v>11</v>
      </c>
    </row>
    <row r="2" spans="1:11" x14ac:dyDescent="0.25">
      <c r="A2" s="22" t="s">
        <v>47</v>
      </c>
      <c r="B2" t="s">
        <v>77</v>
      </c>
      <c r="C2" s="10">
        <v>93.967296277000003</v>
      </c>
      <c r="E2" s="6"/>
      <c r="G2" s="7">
        <v>44306</v>
      </c>
      <c r="H2" s="6"/>
    </row>
    <row r="3" spans="1:11" x14ac:dyDescent="0.25">
      <c r="A3" s="23"/>
      <c r="B3" t="s">
        <v>83</v>
      </c>
      <c r="C3" s="10">
        <v>93.208935423</v>
      </c>
      <c r="E3" s="6"/>
      <c r="G3" s="7">
        <v>44308</v>
      </c>
      <c r="H3" s="6"/>
    </row>
    <row r="4" spans="1:11" x14ac:dyDescent="0.25">
      <c r="A4" s="23"/>
      <c r="B4" t="s">
        <v>28</v>
      </c>
      <c r="C4" s="10">
        <v>92.957400903000007</v>
      </c>
      <c r="E4" s="6"/>
      <c r="G4" s="7">
        <v>44301</v>
      </c>
      <c r="H4" s="6"/>
    </row>
    <row r="5" spans="1:11" x14ac:dyDescent="0.25">
      <c r="A5" s="23"/>
      <c r="B5" t="s">
        <v>84</v>
      </c>
      <c r="C5" s="10">
        <v>92.933061022999993</v>
      </c>
      <c r="E5" s="6"/>
      <c r="G5" s="7">
        <v>44307</v>
      </c>
      <c r="H5" s="6"/>
    </row>
    <row r="6" spans="1:11" x14ac:dyDescent="0.25">
      <c r="A6" s="23"/>
      <c r="B6" t="s">
        <v>32</v>
      </c>
      <c r="C6" s="10">
        <v>92.289931316999997</v>
      </c>
      <c r="E6" s="6"/>
      <c r="G6" s="7">
        <v>44305</v>
      </c>
      <c r="H6" s="6"/>
    </row>
    <row r="7" spans="1:11" x14ac:dyDescent="0.25">
      <c r="A7" s="23"/>
      <c r="B7" t="s">
        <v>67</v>
      </c>
      <c r="C7" s="10">
        <v>91.500826704999994</v>
      </c>
      <c r="E7" s="6"/>
      <c r="G7" s="7">
        <v>44304</v>
      </c>
      <c r="H7" s="6"/>
    </row>
    <row r="8" spans="1:11" x14ac:dyDescent="0.25">
      <c r="A8" s="23"/>
      <c r="B8" s="34" t="s">
        <v>75</v>
      </c>
      <c r="C8" s="36">
        <v>91.302274772999994</v>
      </c>
      <c r="D8" s="38"/>
      <c r="E8" s="35"/>
      <c r="F8" s="38"/>
      <c r="G8" s="43">
        <v>44306</v>
      </c>
      <c r="H8" s="6"/>
    </row>
    <row r="9" spans="1:11" x14ac:dyDescent="0.25">
      <c r="A9" s="23"/>
      <c r="B9" t="s">
        <v>22</v>
      </c>
      <c r="C9" s="10">
        <v>90.805341063</v>
      </c>
      <c r="E9" s="6"/>
      <c r="G9" s="7">
        <v>44300</v>
      </c>
      <c r="H9" s="6"/>
    </row>
    <row r="10" spans="1:11" x14ac:dyDescent="0.25">
      <c r="A10" s="23"/>
      <c r="B10" t="s">
        <v>34</v>
      </c>
      <c r="C10" s="10">
        <v>89.886378937000003</v>
      </c>
      <c r="E10" s="6"/>
      <c r="G10" s="7">
        <v>44300</v>
      </c>
      <c r="H10" s="6"/>
    </row>
    <row r="11" spans="1:11" x14ac:dyDescent="0.25">
      <c r="A11" s="23"/>
      <c r="B11" t="s">
        <v>85</v>
      </c>
      <c r="C11" s="10">
        <v>89.259022610000002</v>
      </c>
      <c r="E11" s="6"/>
      <c r="G11" s="7">
        <v>44306</v>
      </c>
      <c r="H11" s="6"/>
    </row>
    <row r="12" spans="1:11" x14ac:dyDescent="0.25">
      <c r="A12" s="23"/>
      <c r="B12" t="s">
        <v>33</v>
      </c>
      <c r="C12" s="10">
        <v>89.229073362999998</v>
      </c>
      <c r="E12" s="6"/>
      <c r="G12" s="7">
        <v>44306</v>
      </c>
      <c r="H12" s="6"/>
    </row>
    <row r="13" spans="1:11" x14ac:dyDescent="0.25">
      <c r="A13" s="23"/>
      <c r="B13" t="s">
        <v>86</v>
      </c>
      <c r="C13" s="10">
        <v>88.845722984999995</v>
      </c>
      <c r="E13" s="6"/>
      <c r="G13" s="7">
        <v>44306</v>
      </c>
      <c r="H13" s="6"/>
    </row>
    <row r="14" spans="1:11" x14ac:dyDescent="0.25">
      <c r="A14" s="23"/>
      <c r="B14" t="s">
        <v>31</v>
      </c>
      <c r="C14" s="10">
        <v>88.819231677000005</v>
      </c>
      <c r="E14" s="6"/>
      <c r="G14" s="7">
        <v>44308</v>
      </c>
      <c r="H14" s="6"/>
    </row>
    <row r="15" spans="1:11" x14ac:dyDescent="0.25">
      <c r="A15" s="23"/>
      <c r="B15" s="34" t="s">
        <v>87</v>
      </c>
      <c r="C15" s="36">
        <v>88.592521036999997</v>
      </c>
      <c r="D15" s="38"/>
      <c r="E15" s="35"/>
      <c r="F15" s="38"/>
      <c r="G15" s="43">
        <v>44307</v>
      </c>
      <c r="H15" s="6"/>
    </row>
    <row r="16" spans="1:11" x14ac:dyDescent="0.25">
      <c r="A16" s="23"/>
      <c r="B16" t="s">
        <v>42</v>
      </c>
      <c r="C16" s="10">
        <v>88.504830310000003</v>
      </c>
      <c r="E16" s="6"/>
      <c r="G16" s="7">
        <v>44304</v>
      </c>
      <c r="H16" s="6"/>
    </row>
    <row r="17" spans="1:8" x14ac:dyDescent="0.25">
      <c r="A17" s="23"/>
      <c r="B17" t="s">
        <v>88</v>
      </c>
      <c r="C17" s="10">
        <v>88.409636187000004</v>
      </c>
      <c r="E17" s="6"/>
      <c r="G17" s="7">
        <v>44308</v>
      </c>
      <c r="H17" s="6"/>
    </row>
    <row r="18" spans="1:8" x14ac:dyDescent="0.25">
      <c r="A18" s="23"/>
      <c r="B18" t="s">
        <v>89</v>
      </c>
      <c r="C18" s="10">
        <v>87.821816787000003</v>
      </c>
      <c r="E18" s="6"/>
      <c r="G18" s="7">
        <v>44307</v>
      </c>
      <c r="H18" s="6"/>
    </row>
    <row r="19" spans="1:8" x14ac:dyDescent="0.25">
      <c r="A19" s="23"/>
      <c r="B19" s="34" t="s">
        <v>90</v>
      </c>
      <c r="C19" s="36">
        <v>87.250579282999993</v>
      </c>
      <c r="D19" s="38"/>
      <c r="E19" s="35"/>
      <c r="F19" s="38"/>
      <c r="G19" s="43">
        <v>44305</v>
      </c>
      <c r="H19" s="6"/>
    </row>
    <row r="20" spans="1:8" x14ac:dyDescent="0.25">
      <c r="A20" s="23"/>
      <c r="B20" t="s">
        <v>43</v>
      </c>
      <c r="C20" s="10">
        <v>87.191864193000001</v>
      </c>
      <c r="E20" s="6"/>
      <c r="G20" s="7">
        <v>44303</v>
      </c>
      <c r="H20" s="6"/>
    </row>
    <row r="21" spans="1:8" x14ac:dyDescent="0.25">
      <c r="A21" s="23"/>
      <c r="B21" t="s">
        <v>65</v>
      </c>
      <c r="C21" s="10">
        <v>87.169208533000003</v>
      </c>
      <c r="E21" s="6"/>
      <c r="G21" s="7">
        <v>44302</v>
      </c>
      <c r="H21" s="6"/>
    </row>
    <row r="22" spans="1:8" x14ac:dyDescent="0.25">
      <c r="A22" s="23"/>
      <c r="B22" t="s">
        <v>91</v>
      </c>
      <c r="C22" s="10">
        <v>87.163965666999999</v>
      </c>
      <c r="E22" s="6"/>
      <c r="G22" s="7">
        <v>44300</v>
      </c>
      <c r="H22" s="6"/>
    </row>
    <row r="23" spans="1:8" x14ac:dyDescent="0.25">
      <c r="A23" s="23"/>
      <c r="B23" t="s">
        <v>92</v>
      </c>
      <c r="C23" s="10">
        <v>86.863533157000006</v>
      </c>
      <c r="E23" s="6"/>
      <c r="G23" s="7">
        <v>44305</v>
      </c>
      <c r="H23" s="6"/>
    </row>
    <row r="24" spans="1:8" x14ac:dyDescent="0.25">
      <c r="A24" s="23"/>
      <c r="B24" s="34" t="s">
        <v>45</v>
      </c>
      <c r="C24" s="36">
        <v>86.698861246999996</v>
      </c>
      <c r="D24" s="38"/>
      <c r="E24" s="35"/>
      <c r="F24" s="38"/>
      <c r="G24" s="43">
        <v>44298</v>
      </c>
      <c r="H24" s="6"/>
    </row>
    <row r="25" spans="1:8" x14ac:dyDescent="0.25">
      <c r="A25" s="23"/>
      <c r="B25" t="s">
        <v>93</v>
      </c>
      <c r="C25" s="10">
        <v>86.596219676999993</v>
      </c>
      <c r="E25" s="6"/>
      <c r="G25" s="7">
        <v>44303</v>
      </c>
      <c r="H25" s="6"/>
    </row>
    <row r="26" spans="1:8" x14ac:dyDescent="0.25">
      <c r="A26" s="23"/>
      <c r="B26" t="s">
        <v>40</v>
      </c>
      <c r="C26" s="10">
        <v>86.43884414</v>
      </c>
      <c r="E26" s="6"/>
      <c r="G26" s="7">
        <v>44297</v>
      </c>
      <c r="H26" s="6"/>
    </row>
    <row r="27" spans="1:8" x14ac:dyDescent="0.25">
      <c r="A27" s="23"/>
      <c r="B27" t="s">
        <v>76</v>
      </c>
      <c r="C27" s="6">
        <v>85.277549089999994</v>
      </c>
      <c r="E27" s="6"/>
      <c r="G27" s="7">
        <v>44299</v>
      </c>
      <c r="H27" s="6"/>
    </row>
    <row r="28" spans="1:8" x14ac:dyDescent="0.25">
      <c r="A28" s="23"/>
      <c r="B28" t="s">
        <v>14</v>
      </c>
      <c r="C28" s="6">
        <v>84.996350683000003</v>
      </c>
      <c r="E28" s="6"/>
      <c r="G28" s="7">
        <v>44307</v>
      </c>
      <c r="H28" s="6"/>
    </row>
    <row r="29" spans="1:8" x14ac:dyDescent="0.25">
      <c r="A29" s="23"/>
      <c r="B29" t="s">
        <v>30</v>
      </c>
      <c r="C29" s="6">
        <v>84.992688509999994</v>
      </c>
      <c r="E29" s="6"/>
      <c r="G29" s="7">
        <v>44306</v>
      </c>
      <c r="H29" s="6"/>
    </row>
    <row r="30" spans="1:8" x14ac:dyDescent="0.25">
      <c r="A30" s="23"/>
      <c r="B30" t="s">
        <v>39</v>
      </c>
      <c r="C30" s="6">
        <v>84.627704949999995</v>
      </c>
      <c r="E30" s="6"/>
      <c r="G30" s="7">
        <v>44299</v>
      </c>
      <c r="H30" s="6"/>
    </row>
    <row r="31" spans="1:8" x14ac:dyDescent="0.25">
      <c r="A31" s="23"/>
      <c r="B31" s="34" t="s">
        <v>78</v>
      </c>
      <c r="C31" s="35">
        <v>84.298831147000001</v>
      </c>
      <c r="D31" s="38"/>
      <c r="E31" s="35"/>
      <c r="F31" s="38"/>
      <c r="G31" s="43">
        <v>44308</v>
      </c>
      <c r="H31" s="6"/>
    </row>
    <row r="32" spans="1:8" x14ac:dyDescent="0.25">
      <c r="A32" s="23"/>
      <c r="B32" s="34" t="s">
        <v>79</v>
      </c>
      <c r="C32" s="35">
        <v>84.045299072999995</v>
      </c>
      <c r="D32" s="38"/>
      <c r="E32" s="35"/>
      <c r="F32" s="38"/>
      <c r="G32" s="43">
        <v>44306</v>
      </c>
      <c r="H32" s="6"/>
    </row>
    <row r="33" spans="1:8" x14ac:dyDescent="0.25">
      <c r="A33" s="23"/>
      <c r="B33" t="s">
        <v>44</v>
      </c>
      <c r="C33" s="6">
        <v>84.001548830000004</v>
      </c>
      <c r="E33" s="6"/>
      <c r="G33" s="7">
        <v>44300</v>
      </c>
      <c r="H33" s="6"/>
    </row>
    <row r="34" spans="1:8" x14ac:dyDescent="0.25">
      <c r="A34" s="23"/>
      <c r="B34" t="s">
        <v>17</v>
      </c>
      <c r="C34" s="6">
        <v>83.999688370000001</v>
      </c>
      <c r="E34" s="6"/>
      <c r="G34" s="7">
        <v>44304</v>
      </c>
      <c r="H34" s="6"/>
    </row>
    <row r="35" spans="1:8" x14ac:dyDescent="0.25">
      <c r="A35" s="23"/>
      <c r="B35" t="s">
        <v>94</v>
      </c>
      <c r="C35" s="6">
        <v>83.727635606999996</v>
      </c>
      <c r="E35" s="6"/>
      <c r="G35" s="7">
        <v>44302</v>
      </c>
      <c r="H35" s="6"/>
    </row>
    <row r="36" spans="1:8" x14ac:dyDescent="0.25">
      <c r="A36" s="23"/>
      <c r="B36" t="s">
        <v>38</v>
      </c>
      <c r="C36" s="6">
        <v>83.284579769999993</v>
      </c>
      <c r="E36" s="6"/>
      <c r="G36" s="7">
        <v>44301</v>
      </c>
      <c r="H36" s="6"/>
    </row>
    <row r="37" spans="1:8" x14ac:dyDescent="0.25">
      <c r="A37" s="23"/>
      <c r="B37" s="34" t="s">
        <v>95</v>
      </c>
      <c r="C37" s="35">
        <v>83.09226391</v>
      </c>
      <c r="D37" s="38"/>
      <c r="E37" s="35"/>
      <c r="F37" s="38"/>
      <c r="G37" s="43">
        <v>44298</v>
      </c>
      <c r="H37" s="6"/>
    </row>
    <row r="38" spans="1:8" x14ac:dyDescent="0.25">
      <c r="A38" s="23"/>
      <c r="B38" t="s">
        <v>96</v>
      </c>
      <c r="C38" s="6">
        <v>82.899791377</v>
      </c>
      <c r="E38" s="6"/>
      <c r="G38" s="7">
        <v>44306</v>
      </c>
      <c r="H38" s="6"/>
    </row>
    <row r="39" spans="1:8" x14ac:dyDescent="0.25">
      <c r="A39" s="23"/>
      <c r="B39" t="s">
        <v>63</v>
      </c>
      <c r="C39" s="6">
        <v>82.369861736999994</v>
      </c>
      <c r="E39" s="6"/>
      <c r="G39" s="7">
        <v>44308</v>
      </c>
      <c r="H39" s="6"/>
    </row>
    <row r="40" spans="1:8" s="3" customFormat="1" x14ac:dyDescent="0.25">
      <c r="A40" s="23"/>
      <c r="B40" t="s">
        <v>61</v>
      </c>
      <c r="C40" s="6">
        <v>82.355031193000002</v>
      </c>
      <c r="E40" s="6"/>
      <c r="G40" s="7">
        <v>44301</v>
      </c>
      <c r="H40" s="6"/>
    </row>
    <row r="41" spans="1:8" s="3" customFormat="1" x14ac:dyDescent="0.25">
      <c r="A41" s="23"/>
      <c r="B41" t="s">
        <v>64</v>
      </c>
      <c r="C41" s="6">
        <v>82.193593410000005</v>
      </c>
      <c r="E41" s="6"/>
      <c r="G41" s="7">
        <v>44304</v>
      </c>
      <c r="H41" s="6"/>
    </row>
    <row r="42" spans="1:8" s="3" customFormat="1" x14ac:dyDescent="0.25">
      <c r="A42" s="23"/>
      <c r="B42" t="s">
        <v>23</v>
      </c>
      <c r="C42" s="6">
        <v>81.660004392999994</v>
      </c>
      <c r="E42" s="6"/>
      <c r="G42" s="7">
        <v>44296</v>
      </c>
      <c r="H42" s="6"/>
    </row>
    <row r="43" spans="1:8" s="3" customFormat="1" x14ac:dyDescent="0.25">
      <c r="A43" s="23"/>
      <c r="B43" t="s">
        <v>20</v>
      </c>
      <c r="C43" s="6">
        <v>81.615244183000001</v>
      </c>
      <c r="E43" s="6"/>
      <c r="G43" s="7">
        <v>44301</v>
      </c>
      <c r="H43" s="6"/>
    </row>
    <row r="44" spans="1:8" s="3" customFormat="1" x14ac:dyDescent="0.25">
      <c r="A44" s="23"/>
      <c r="B44" t="s">
        <v>21</v>
      </c>
      <c r="C44" s="6">
        <v>81.405465156999995</v>
      </c>
      <c r="E44" s="6"/>
      <c r="G44" s="7">
        <v>44305</v>
      </c>
      <c r="H44" s="6"/>
    </row>
    <row r="45" spans="1:8" s="3" customFormat="1" x14ac:dyDescent="0.25">
      <c r="A45" s="23"/>
      <c r="B45" t="s">
        <v>24</v>
      </c>
      <c r="C45" s="6">
        <v>80.936105459999993</v>
      </c>
      <c r="E45" s="6"/>
      <c r="G45" s="7">
        <v>44298</v>
      </c>
      <c r="H45" s="6"/>
    </row>
    <row r="46" spans="1:8" s="3" customFormat="1" x14ac:dyDescent="0.25">
      <c r="A46" s="23"/>
      <c r="B46" t="s">
        <v>97</v>
      </c>
      <c r="C46" s="6">
        <v>80.573077479999995</v>
      </c>
      <c r="E46" s="6"/>
      <c r="G46" s="7">
        <v>44303</v>
      </c>
      <c r="H46" s="6"/>
    </row>
    <row r="47" spans="1:8" s="3" customFormat="1" x14ac:dyDescent="0.25">
      <c r="A47" s="23"/>
      <c r="B47" t="s">
        <v>27</v>
      </c>
      <c r="C47" s="6">
        <v>80.060051466999994</v>
      </c>
      <c r="E47" s="6"/>
      <c r="G47" s="7">
        <v>44296</v>
      </c>
      <c r="H47" s="6"/>
    </row>
    <row r="48" spans="1:8" s="3" customFormat="1" x14ac:dyDescent="0.25">
      <c r="A48" s="23"/>
      <c r="B48" t="s">
        <v>26</v>
      </c>
      <c r="C48" s="6">
        <v>79.862411606999999</v>
      </c>
      <c r="E48" s="6"/>
      <c r="G48" s="7">
        <v>44302</v>
      </c>
      <c r="H48" s="6"/>
    </row>
    <row r="49" spans="1:8" s="3" customFormat="1" x14ac:dyDescent="0.25">
      <c r="A49" s="23"/>
      <c r="B49" t="s">
        <v>16</v>
      </c>
      <c r="C49" s="6">
        <v>79.646782610000002</v>
      </c>
      <c r="E49" s="6"/>
      <c r="G49" s="7">
        <v>44304</v>
      </c>
      <c r="H49" s="6"/>
    </row>
    <row r="50" spans="1:8" s="3" customFormat="1" x14ac:dyDescent="0.25">
      <c r="A50" s="23"/>
      <c r="B50" t="s">
        <v>66</v>
      </c>
      <c r="C50" s="6">
        <v>79.187556139999998</v>
      </c>
      <c r="E50" s="6"/>
      <c r="G50" s="7">
        <v>44303</v>
      </c>
      <c r="H50" s="6"/>
    </row>
    <row r="51" spans="1:8" s="3" customFormat="1" x14ac:dyDescent="0.25">
      <c r="A51" s="23"/>
      <c r="B51" t="s">
        <v>80</v>
      </c>
      <c r="C51" s="6">
        <v>78.990696830000005</v>
      </c>
      <c r="E51" s="6"/>
      <c r="G51" s="7">
        <v>44306</v>
      </c>
      <c r="H51" s="6"/>
    </row>
    <row r="52" spans="1:8" s="3" customFormat="1" x14ac:dyDescent="0.25">
      <c r="A52" s="23"/>
      <c r="B52" t="s">
        <v>69</v>
      </c>
      <c r="C52" s="6">
        <v>78.643050543000001</v>
      </c>
      <c r="E52" s="6"/>
      <c r="G52" s="7">
        <v>44300</v>
      </c>
      <c r="H52" s="6"/>
    </row>
    <row r="53" spans="1:8" s="3" customFormat="1" x14ac:dyDescent="0.25">
      <c r="A53" s="23"/>
      <c r="B53" t="s">
        <v>37</v>
      </c>
      <c r="C53" s="6">
        <v>78.411572647</v>
      </c>
      <c r="E53" s="6"/>
      <c r="G53" s="7">
        <v>44306</v>
      </c>
      <c r="H53" s="6"/>
    </row>
    <row r="54" spans="1:8" s="3" customFormat="1" x14ac:dyDescent="0.25">
      <c r="A54" s="23"/>
      <c r="B54" t="s">
        <v>29</v>
      </c>
      <c r="C54" s="6">
        <v>78.142258823000006</v>
      </c>
      <c r="E54" s="6"/>
      <c r="G54" s="7">
        <v>44299</v>
      </c>
      <c r="H54" s="6"/>
    </row>
    <row r="55" spans="1:8" s="3" customFormat="1" x14ac:dyDescent="0.25">
      <c r="A55" s="23"/>
      <c r="B55" t="s">
        <v>19</v>
      </c>
      <c r="C55" s="6">
        <v>76.884138590000006</v>
      </c>
      <c r="E55" s="6"/>
      <c r="G55" s="7">
        <v>44302</v>
      </c>
      <c r="H55" s="6"/>
    </row>
    <row r="56" spans="1:8" s="3" customFormat="1" x14ac:dyDescent="0.25">
      <c r="A56" s="23"/>
      <c r="B56" t="s">
        <v>18</v>
      </c>
      <c r="C56" s="6">
        <v>76.615465436999997</v>
      </c>
      <c r="E56" s="6"/>
      <c r="G56" s="7">
        <v>44296</v>
      </c>
      <c r="H56" s="6"/>
    </row>
    <row r="57" spans="1:8" s="3" customFormat="1" x14ac:dyDescent="0.25">
      <c r="A57" s="23"/>
      <c r="B57" t="s">
        <v>36</v>
      </c>
      <c r="C57" s="6">
        <v>76.12626453</v>
      </c>
      <c r="E57" s="6"/>
      <c r="G57" s="7">
        <v>44301</v>
      </c>
      <c r="H57" s="6"/>
    </row>
    <row r="58" spans="1:8" s="3" customFormat="1" x14ac:dyDescent="0.25">
      <c r="A58" s="23"/>
      <c r="B58" t="s">
        <v>25</v>
      </c>
      <c r="C58" s="6">
        <v>75.888413502999995</v>
      </c>
      <c r="E58" s="6"/>
      <c r="G58" s="7">
        <v>44297</v>
      </c>
      <c r="H58" s="6"/>
    </row>
    <row r="59" spans="1:8" s="3" customFormat="1" x14ac:dyDescent="0.25">
      <c r="A59" s="23"/>
      <c r="B59" t="s">
        <v>35</v>
      </c>
      <c r="C59" s="6">
        <v>75.713367766999994</v>
      </c>
      <c r="E59" s="6"/>
      <c r="G59" s="7">
        <v>44307</v>
      </c>
      <c r="H59" s="6"/>
    </row>
    <row r="60" spans="1:8" s="3" customFormat="1" x14ac:dyDescent="0.25">
      <c r="A60" s="23"/>
      <c r="B60" t="s">
        <v>41</v>
      </c>
      <c r="C60" s="6">
        <v>75.380191120000006</v>
      </c>
      <c r="E60" s="6"/>
      <c r="G60" s="7">
        <v>44300</v>
      </c>
      <c r="H60" s="6"/>
    </row>
    <row r="61" spans="1:8" s="3" customFormat="1" x14ac:dyDescent="0.25">
      <c r="A61" s="23"/>
      <c r="B61"/>
      <c r="C61" s="6"/>
      <c r="D61" s="5"/>
      <c r="E61" s="6"/>
      <c r="G61" s="7"/>
      <c r="H61" s="6"/>
    </row>
    <row r="62" spans="1:8" s="3" customFormat="1" x14ac:dyDescent="0.25">
      <c r="A62" s="23"/>
      <c r="B62" t="s">
        <v>0</v>
      </c>
      <c r="C62" s="6">
        <f>AVERAGE(C2:C60)</f>
        <v>84.50187988505084</v>
      </c>
      <c r="D62" s="5"/>
      <c r="E62" s="6"/>
      <c r="F62" s="6"/>
      <c r="G62" s="7">
        <f>AVERAGE(G2:G60)</f>
        <v>44302.932203389828</v>
      </c>
      <c r="H62" s="6"/>
    </row>
    <row r="63" spans="1:8" s="3" customFormat="1" x14ac:dyDescent="0.25">
      <c r="A63" s="23"/>
      <c r="B63" t="s">
        <v>1</v>
      </c>
      <c r="C63" s="6">
        <f>1.6581*4.63859</f>
        <v>7.691246078999999</v>
      </c>
      <c r="E63" s="6"/>
      <c r="G63" s="3" t="s">
        <v>62</v>
      </c>
    </row>
    <row r="64" spans="1:8" s="3" customFormat="1" x14ac:dyDescent="0.25">
      <c r="A64" s="23"/>
      <c r="B64" t="s">
        <v>2</v>
      </c>
      <c r="C64" s="3">
        <v>9</v>
      </c>
      <c r="G64" s="3">
        <v>4</v>
      </c>
    </row>
    <row r="65" spans="1:8" s="3" customFormat="1" ht="15.75" thickBot="1" x14ac:dyDescent="0.3">
      <c r="A65" s="24"/>
      <c r="B65" t="s">
        <v>3</v>
      </c>
      <c r="C65" s="3">
        <v>0.61</v>
      </c>
      <c r="G65" s="3">
        <v>0.85</v>
      </c>
    </row>
    <row r="66" spans="1:8" s="3" customFormat="1" ht="14.25" x14ac:dyDescent="0.45">
      <c r="A66"/>
      <c r="B66"/>
      <c r="G66" s="6"/>
    </row>
    <row r="67" spans="1:8" s="3" customFormat="1" ht="14.65" thickBot="1" x14ac:dyDescent="0.5">
      <c r="A67"/>
      <c r="B67"/>
    </row>
    <row r="68" spans="1:8" s="3" customFormat="1" x14ac:dyDescent="0.25">
      <c r="A68" s="28" t="s">
        <v>55</v>
      </c>
      <c r="B68" s="13" t="s">
        <v>52</v>
      </c>
      <c r="C68" s="8">
        <v>110.5870058</v>
      </c>
      <c r="E68" s="6"/>
      <c r="F68" s="10"/>
      <c r="G68" s="7"/>
      <c r="H68" s="8"/>
    </row>
    <row r="69" spans="1:8" s="3" customFormat="1" x14ac:dyDescent="0.25">
      <c r="A69" s="29"/>
      <c r="B69" s="13" t="s">
        <v>48</v>
      </c>
      <c r="C69" s="8">
        <v>107.26335263333</v>
      </c>
      <c r="E69" s="6"/>
      <c r="F69" s="10"/>
      <c r="G69" s="7"/>
      <c r="H69" s="8"/>
    </row>
    <row r="70" spans="1:8" s="3" customFormat="1" x14ac:dyDescent="0.25">
      <c r="A70" s="29"/>
      <c r="B70" s="13" t="s">
        <v>51</v>
      </c>
      <c r="C70" s="8">
        <v>106.75976878</v>
      </c>
      <c r="E70" s="6"/>
      <c r="F70" s="10"/>
      <c r="G70" s="7"/>
      <c r="H70" s="8"/>
    </row>
    <row r="71" spans="1:8" s="3" customFormat="1" x14ac:dyDescent="0.25">
      <c r="A71" s="29"/>
      <c r="B71" s="13" t="s">
        <v>54</v>
      </c>
      <c r="C71" s="8">
        <v>106.25618496333</v>
      </c>
      <c r="E71" s="6"/>
      <c r="F71" s="10"/>
      <c r="G71" s="7"/>
      <c r="H71" s="8"/>
    </row>
    <row r="72" spans="1:8" s="3" customFormat="1" x14ac:dyDescent="0.25">
      <c r="A72" s="29"/>
      <c r="B72" s="13" t="s">
        <v>49</v>
      </c>
      <c r="C72" s="8">
        <v>106.15546819667</v>
      </c>
      <c r="E72" s="6"/>
      <c r="F72" s="6"/>
      <c r="G72" s="7"/>
      <c r="H72" s="8"/>
    </row>
    <row r="73" spans="1:8" s="3" customFormat="1" x14ac:dyDescent="0.25">
      <c r="A73" s="29"/>
      <c r="B73" s="13" t="s">
        <v>53</v>
      </c>
      <c r="C73" s="8">
        <v>92.692994220000003</v>
      </c>
      <c r="E73" s="6"/>
      <c r="F73" s="10"/>
      <c r="G73" s="7"/>
      <c r="H73" s="8"/>
    </row>
    <row r="74" spans="1:8" s="3" customFormat="1" x14ac:dyDescent="0.25">
      <c r="A74" s="29"/>
      <c r="B74" s="13" t="s">
        <v>50</v>
      </c>
      <c r="C74" s="8">
        <v>92.122265896667002</v>
      </c>
      <c r="E74" s="6"/>
      <c r="F74" s="6"/>
      <c r="G74" s="7"/>
      <c r="H74" s="8"/>
    </row>
    <row r="75" spans="1:8" s="3" customFormat="1" x14ac:dyDescent="0.25">
      <c r="A75" s="29"/>
      <c r="B75"/>
      <c r="E75" s="6"/>
    </row>
    <row r="76" spans="1:8" s="3" customFormat="1" x14ac:dyDescent="0.25">
      <c r="A76" s="29"/>
      <c r="B76" t="s">
        <v>0</v>
      </c>
      <c r="C76" s="6">
        <f>AVERAGE(C68:C74)</f>
        <v>103.11957721285673</v>
      </c>
      <c r="E76" s="6"/>
      <c r="F76" s="6"/>
      <c r="G76" s="7"/>
      <c r="H76" s="6"/>
    </row>
    <row r="77" spans="1:8" s="3" customFormat="1" x14ac:dyDescent="0.25">
      <c r="A77" s="29"/>
      <c r="B77" t="s">
        <v>1</v>
      </c>
      <c r="C77" s="6" t="s">
        <v>13</v>
      </c>
      <c r="E77" s="6"/>
      <c r="F77" s="6"/>
      <c r="H77" s="6"/>
    </row>
    <row r="78" spans="1:8" s="3" customFormat="1" x14ac:dyDescent="0.25">
      <c r="A78" s="29"/>
      <c r="B78" t="s">
        <v>2</v>
      </c>
      <c r="C78" s="6">
        <v>10</v>
      </c>
    </row>
    <row r="79" spans="1:8" s="3" customFormat="1" ht="15.75" thickBot="1" x14ac:dyDescent="0.3">
      <c r="A79" s="30"/>
      <c r="B79" t="s">
        <v>3</v>
      </c>
      <c r="C79" s="3">
        <v>0.56000000000000005</v>
      </c>
      <c r="G79" s="4"/>
    </row>
    <row r="81" spans="1:8" s="3" customFormat="1" ht="15.75" thickBot="1" x14ac:dyDescent="0.3">
      <c r="A81"/>
      <c r="B81"/>
    </row>
    <row r="82" spans="1:8" s="3" customFormat="1" x14ac:dyDescent="0.25">
      <c r="A82" s="25" t="s">
        <v>59</v>
      </c>
      <c r="B82" t="s">
        <v>98</v>
      </c>
      <c r="C82" s="6">
        <v>63.172732629999999</v>
      </c>
      <c r="E82" s="6"/>
      <c r="G82" s="9"/>
    </row>
    <row r="83" spans="1:8" s="3" customFormat="1" x14ac:dyDescent="0.25">
      <c r="A83" s="26"/>
      <c r="B83" t="s">
        <v>99</v>
      </c>
      <c r="C83" s="6">
        <v>61.09158334</v>
      </c>
      <c r="E83" s="6"/>
      <c r="G83" s="9"/>
    </row>
    <row r="84" spans="1:8" s="3" customFormat="1" x14ac:dyDescent="0.25">
      <c r="A84" s="26"/>
      <c r="B84"/>
      <c r="E84" s="6"/>
    </row>
    <row r="85" spans="1:8" s="3" customFormat="1" x14ac:dyDescent="0.25">
      <c r="A85" s="26"/>
      <c r="B85" t="s">
        <v>0</v>
      </c>
      <c r="C85" s="6">
        <f>AVERAGE(C82:C83)</f>
        <v>62.132157984999999</v>
      </c>
      <c r="D85" s="6"/>
      <c r="E85" s="6"/>
      <c r="G85" s="9"/>
      <c r="H85" s="6"/>
    </row>
    <row r="86" spans="1:8" s="3" customFormat="1" x14ac:dyDescent="0.25">
      <c r="A86" s="26"/>
      <c r="B86" t="s">
        <v>1</v>
      </c>
      <c r="C86" s="3" t="s">
        <v>13</v>
      </c>
    </row>
    <row r="87" spans="1:8" s="3" customFormat="1" x14ac:dyDescent="0.25">
      <c r="A87" s="26"/>
      <c r="B87" t="s">
        <v>2</v>
      </c>
      <c r="C87" s="3">
        <v>6</v>
      </c>
    </row>
    <row r="88" spans="1:8" s="3" customFormat="1" ht="15.75" thickBot="1" x14ac:dyDescent="0.3">
      <c r="A88" s="27"/>
      <c r="B88" t="s">
        <v>3</v>
      </c>
      <c r="C88" s="3">
        <v>0.61</v>
      </c>
    </row>
    <row r="89" spans="1:8" s="3" customFormat="1" x14ac:dyDescent="0.25">
      <c r="A89"/>
      <c r="B89"/>
    </row>
  </sheetData>
  <sortState ref="B2:G60">
    <sortCondition descending="1" ref="C2:C60"/>
  </sortState>
  <mergeCells count="3">
    <mergeCell ref="A2:A65"/>
    <mergeCell ref="A68:A79"/>
    <mergeCell ref="A82:A8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workbookViewId="0">
      <pane ySplit="1" topLeftCell="A2" activePane="bottomLeft" state="frozen"/>
      <selection pane="bottomLeft" activeCell="B60" sqref="B60:G60"/>
    </sheetView>
  </sheetViews>
  <sheetFormatPr defaultRowHeight="15" x14ac:dyDescent="0.25"/>
  <cols>
    <col min="2" max="2" width="26.85546875" style="13" bestFit="1" customWidth="1"/>
    <col min="3" max="3" width="15.28515625" style="16" bestFit="1" customWidth="1"/>
    <col min="4" max="5" width="9" style="16"/>
    <col min="6" max="6" width="26.85546875" style="16" bestFit="1" customWidth="1"/>
    <col min="7" max="11" width="9" style="16"/>
    <col min="12" max="14" width="9" style="13"/>
  </cols>
  <sheetData>
    <row r="1" spans="1:14" s="1" customFormat="1" ht="14.65" thickBot="1" x14ac:dyDescent="0.5">
      <c r="B1" s="15"/>
      <c r="C1" s="2" t="s">
        <v>12</v>
      </c>
      <c r="D1" s="2" t="s">
        <v>4</v>
      </c>
      <c r="E1" s="2" t="s">
        <v>5</v>
      </c>
      <c r="F1" s="2" t="s">
        <v>7</v>
      </c>
      <c r="G1" s="2" t="s">
        <v>6</v>
      </c>
      <c r="H1" s="2" t="s">
        <v>8</v>
      </c>
      <c r="I1" s="2" t="s">
        <v>9</v>
      </c>
      <c r="J1" s="2" t="s">
        <v>10</v>
      </c>
      <c r="K1" s="2" t="s">
        <v>11</v>
      </c>
      <c r="L1" s="15"/>
      <c r="M1" s="15"/>
      <c r="N1" s="15"/>
    </row>
    <row r="2" spans="1:14" x14ac:dyDescent="0.25">
      <c r="A2" s="22" t="s">
        <v>47</v>
      </c>
      <c r="B2" s="13" t="s">
        <v>88</v>
      </c>
      <c r="C2" s="10">
        <v>112.4272801</v>
      </c>
      <c r="D2" s="11">
        <v>58.053333333333001</v>
      </c>
      <c r="E2" s="8">
        <v>38.333333333333002</v>
      </c>
      <c r="F2" s="3"/>
      <c r="G2" s="17">
        <v>108</v>
      </c>
      <c r="H2" s="8"/>
    </row>
    <row r="3" spans="1:14" x14ac:dyDescent="0.25">
      <c r="A3" s="23"/>
      <c r="B3" s="13" t="s">
        <v>83</v>
      </c>
      <c r="C3" s="10">
        <v>111.17699337000001</v>
      </c>
      <c r="D3" s="11">
        <v>57.596666666666998</v>
      </c>
      <c r="E3" s="8">
        <v>39.333333333333002</v>
      </c>
      <c r="G3" s="17">
        <v>108.33333333333</v>
      </c>
      <c r="H3" s="8"/>
    </row>
    <row r="4" spans="1:14" x14ac:dyDescent="0.25">
      <c r="A4" s="23"/>
      <c r="B4" s="13" t="s">
        <v>22</v>
      </c>
      <c r="C4" s="10">
        <v>110.09869737</v>
      </c>
      <c r="D4" s="11">
        <v>58.873333333333001</v>
      </c>
      <c r="E4" s="8">
        <v>34.666666666666998</v>
      </c>
      <c r="G4" s="17">
        <v>103.33333333333</v>
      </c>
      <c r="H4" s="8"/>
    </row>
    <row r="5" spans="1:14" x14ac:dyDescent="0.25">
      <c r="A5" s="23"/>
      <c r="B5" s="40" t="s">
        <v>90</v>
      </c>
      <c r="C5" s="36">
        <v>108.80020089999999</v>
      </c>
      <c r="D5" s="41">
        <v>57.233333333333</v>
      </c>
      <c r="E5" s="39">
        <v>37.333333333333002</v>
      </c>
      <c r="F5" s="38"/>
      <c r="G5" s="42">
        <v>106</v>
      </c>
      <c r="H5" s="8"/>
    </row>
    <row r="6" spans="1:14" x14ac:dyDescent="0.25">
      <c r="A6" s="23"/>
      <c r="B6" s="13" t="s">
        <v>77</v>
      </c>
      <c r="C6" s="10">
        <v>106.86619562</v>
      </c>
      <c r="D6" s="11">
        <v>57.05</v>
      </c>
      <c r="E6" s="8">
        <v>36.666666666666998</v>
      </c>
      <c r="G6" s="17">
        <v>106</v>
      </c>
      <c r="H6" s="8"/>
    </row>
    <row r="7" spans="1:14" x14ac:dyDescent="0.25">
      <c r="A7" s="23"/>
      <c r="B7" s="13" t="s">
        <v>28</v>
      </c>
      <c r="C7" s="10">
        <v>105.8370242</v>
      </c>
      <c r="D7" s="11">
        <v>57.69</v>
      </c>
      <c r="E7" s="8">
        <v>36</v>
      </c>
      <c r="G7" s="17">
        <v>103.66666666667</v>
      </c>
      <c r="H7" s="8"/>
    </row>
    <row r="8" spans="1:14" x14ac:dyDescent="0.25">
      <c r="A8" s="23"/>
      <c r="B8" s="13" t="s">
        <v>25</v>
      </c>
      <c r="C8" s="10">
        <v>105.61727701</v>
      </c>
      <c r="D8" s="11">
        <v>58.053333333333001</v>
      </c>
      <c r="E8" s="8">
        <v>40</v>
      </c>
      <c r="G8" s="17">
        <v>102.66666666667</v>
      </c>
      <c r="H8" s="8"/>
    </row>
    <row r="9" spans="1:14" x14ac:dyDescent="0.25">
      <c r="A9" s="23"/>
      <c r="B9" s="13" t="s">
        <v>85</v>
      </c>
      <c r="C9" s="10">
        <v>104.26182798000001</v>
      </c>
      <c r="D9" s="11">
        <v>56.596666666666998</v>
      </c>
      <c r="E9" s="8">
        <v>37</v>
      </c>
      <c r="G9" s="17">
        <v>107.33333333333</v>
      </c>
      <c r="H9" s="8"/>
    </row>
    <row r="10" spans="1:14" x14ac:dyDescent="0.25">
      <c r="A10" s="23"/>
      <c r="B10" s="13" t="s">
        <v>67</v>
      </c>
      <c r="C10" s="10">
        <v>101.58987664</v>
      </c>
      <c r="D10" s="11">
        <v>58.143333333332997</v>
      </c>
      <c r="E10" s="8">
        <v>34</v>
      </c>
      <c r="G10" s="17">
        <v>105.33333333333</v>
      </c>
      <c r="H10" s="8"/>
    </row>
    <row r="11" spans="1:14" x14ac:dyDescent="0.25">
      <c r="A11" s="23"/>
      <c r="B11" s="13" t="s">
        <v>30</v>
      </c>
      <c r="C11" s="10">
        <v>101.48348052999999</v>
      </c>
      <c r="D11" s="11">
        <v>56.416666666666998</v>
      </c>
      <c r="E11" s="8">
        <v>38.333333333333002</v>
      </c>
      <c r="G11" s="17">
        <v>107</v>
      </c>
      <c r="H11" s="8"/>
    </row>
    <row r="12" spans="1:14" x14ac:dyDescent="0.25">
      <c r="A12" s="23"/>
      <c r="B12" s="13" t="s">
        <v>40</v>
      </c>
      <c r="C12" s="10">
        <v>101.41728166999999</v>
      </c>
      <c r="D12" s="11">
        <v>58.053333333333001</v>
      </c>
      <c r="E12" s="8">
        <v>38</v>
      </c>
      <c r="F12" s="3"/>
      <c r="G12" s="17">
        <v>102.66666666667</v>
      </c>
      <c r="H12" s="8"/>
    </row>
    <row r="13" spans="1:14" x14ac:dyDescent="0.25">
      <c r="A13" s="23"/>
      <c r="B13" s="40" t="s">
        <v>87</v>
      </c>
      <c r="C13" s="36">
        <v>101.04986691000001</v>
      </c>
      <c r="D13" s="41">
        <v>56.14</v>
      </c>
      <c r="E13" s="39">
        <v>37.333333333333002</v>
      </c>
      <c r="F13" s="38"/>
      <c r="G13" s="42">
        <v>108</v>
      </c>
      <c r="H13" s="8"/>
    </row>
    <row r="14" spans="1:14" x14ac:dyDescent="0.25">
      <c r="A14" s="23"/>
      <c r="B14" s="13" t="s">
        <v>24</v>
      </c>
      <c r="C14" s="10">
        <v>100.80698566</v>
      </c>
      <c r="D14" s="11">
        <v>58.87</v>
      </c>
      <c r="E14" s="8">
        <v>39.333333333333002</v>
      </c>
      <c r="G14" s="17">
        <v>103.33333333333</v>
      </c>
      <c r="H14" s="8"/>
    </row>
    <row r="15" spans="1:14" x14ac:dyDescent="0.25">
      <c r="A15" s="23"/>
      <c r="B15" s="13" t="s">
        <v>19</v>
      </c>
      <c r="C15" s="10">
        <v>100.36365843999999</v>
      </c>
      <c r="D15" s="11">
        <v>57.053333333333001</v>
      </c>
      <c r="E15" s="8">
        <v>39.666666666666998</v>
      </c>
      <c r="G15" s="17">
        <v>104</v>
      </c>
      <c r="H15" s="8"/>
    </row>
    <row r="16" spans="1:14" x14ac:dyDescent="0.25">
      <c r="A16" s="23"/>
      <c r="B16" s="13" t="s">
        <v>76</v>
      </c>
      <c r="C16" s="8">
        <v>100.16000356000001</v>
      </c>
      <c r="D16" s="11">
        <v>58.416666666666998</v>
      </c>
      <c r="E16" s="8">
        <v>35</v>
      </c>
      <c r="G16" s="17">
        <v>104</v>
      </c>
      <c r="H16" s="8"/>
    </row>
    <row r="17" spans="1:8" x14ac:dyDescent="0.25">
      <c r="A17" s="23"/>
      <c r="B17" s="13" t="s">
        <v>33</v>
      </c>
      <c r="C17" s="8">
        <v>99.725581360000007</v>
      </c>
      <c r="D17" s="11">
        <v>56.143333333332997</v>
      </c>
      <c r="E17" s="8">
        <v>36</v>
      </c>
      <c r="G17" s="17">
        <v>107.33333333333</v>
      </c>
      <c r="H17" s="8"/>
    </row>
    <row r="18" spans="1:8" x14ac:dyDescent="0.25">
      <c r="A18" s="23"/>
      <c r="B18" s="13" t="s">
        <v>61</v>
      </c>
      <c r="C18" s="8">
        <v>99.397549673</v>
      </c>
      <c r="D18" s="11">
        <v>59.87</v>
      </c>
      <c r="E18" s="8">
        <v>39</v>
      </c>
      <c r="G18" s="17">
        <v>104</v>
      </c>
      <c r="H18" s="8"/>
    </row>
    <row r="19" spans="1:8" x14ac:dyDescent="0.25">
      <c r="A19" s="23"/>
      <c r="B19" s="13" t="s">
        <v>27</v>
      </c>
      <c r="C19" s="8">
        <v>99.193394010000006</v>
      </c>
      <c r="D19" s="11">
        <v>58.053333333333001</v>
      </c>
      <c r="E19" s="8">
        <v>35.333333333333002</v>
      </c>
      <c r="G19" s="17">
        <v>103</v>
      </c>
      <c r="H19" s="8"/>
    </row>
    <row r="20" spans="1:8" x14ac:dyDescent="0.25">
      <c r="A20" s="23"/>
      <c r="B20" s="13" t="s">
        <v>38</v>
      </c>
      <c r="C20" s="8">
        <v>98.786657750000003</v>
      </c>
      <c r="D20" s="11">
        <v>58.053333333333001</v>
      </c>
      <c r="E20" s="8">
        <v>37.333333333333002</v>
      </c>
      <c r="F20" s="3"/>
      <c r="G20" s="17">
        <v>101.33333333333</v>
      </c>
      <c r="H20" s="8"/>
    </row>
    <row r="21" spans="1:8" x14ac:dyDescent="0.25">
      <c r="A21" s="23"/>
      <c r="B21" s="13" t="s">
        <v>23</v>
      </c>
      <c r="C21" s="8">
        <v>98.757816372999997</v>
      </c>
      <c r="D21" s="11">
        <v>60.053333333333001</v>
      </c>
      <c r="E21" s="8">
        <v>36.333333333333002</v>
      </c>
      <c r="G21" s="17">
        <v>103</v>
      </c>
      <c r="H21" s="8"/>
    </row>
    <row r="22" spans="1:8" x14ac:dyDescent="0.25">
      <c r="A22" s="23"/>
      <c r="B22" s="13" t="s">
        <v>69</v>
      </c>
      <c r="C22" s="8">
        <v>98.711016642999994</v>
      </c>
      <c r="D22" s="11">
        <v>57.69</v>
      </c>
      <c r="E22" s="8">
        <v>35.666666666666998</v>
      </c>
      <c r="G22" s="17">
        <v>104</v>
      </c>
      <c r="H22" s="8"/>
    </row>
    <row r="23" spans="1:8" x14ac:dyDescent="0.25">
      <c r="A23" s="23"/>
      <c r="B23" s="13" t="s">
        <v>63</v>
      </c>
      <c r="C23" s="8">
        <v>98.379692077000001</v>
      </c>
      <c r="D23" s="11">
        <v>57.053333333333001</v>
      </c>
      <c r="E23" s="8">
        <v>38.666666666666998</v>
      </c>
      <c r="F23" s="3"/>
      <c r="G23" s="17">
        <v>109.66666666667</v>
      </c>
      <c r="H23" s="8"/>
    </row>
    <row r="24" spans="1:8" x14ac:dyDescent="0.25">
      <c r="A24" s="23"/>
      <c r="B24" s="13" t="s">
        <v>92</v>
      </c>
      <c r="C24" s="8">
        <v>98.367233976999998</v>
      </c>
      <c r="D24" s="11">
        <v>55.69</v>
      </c>
      <c r="E24" s="8">
        <v>37</v>
      </c>
      <c r="F24" s="3"/>
      <c r="G24" s="17">
        <v>106</v>
      </c>
      <c r="H24" s="8"/>
    </row>
    <row r="25" spans="1:8" x14ac:dyDescent="0.25">
      <c r="A25" s="23"/>
      <c r="B25" s="13" t="s">
        <v>64</v>
      </c>
      <c r="C25" s="8">
        <v>98.242692102999996</v>
      </c>
      <c r="D25" s="11">
        <v>59.596666666666998</v>
      </c>
      <c r="E25" s="8">
        <v>38</v>
      </c>
      <c r="G25" s="17">
        <v>104</v>
      </c>
      <c r="H25" s="8"/>
    </row>
    <row r="26" spans="1:8" x14ac:dyDescent="0.25">
      <c r="A26" s="23"/>
      <c r="B26" s="13" t="s">
        <v>96</v>
      </c>
      <c r="C26" s="8">
        <v>96.899667647000001</v>
      </c>
      <c r="D26" s="11">
        <v>56.51</v>
      </c>
      <c r="E26" s="8">
        <v>37</v>
      </c>
      <c r="G26" s="17">
        <v>106</v>
      </c>
      <c r="H26" s="8"/>
    </row>
    <row r="27" spans="1:8" x14ac:dyDescent="0.25">
      <c r="A27" s="23"/>
      <c r="B27" s="13" t="s">
        <v>80</v>
      </c>
      <c r="C27" s="8">
        <v>96.755292949999998</v>
      </c>
      <c r="D27" s="11">
        <v>56.78</v>
      </c>
      <c r="E27" s="8">
        <v>38.333333333333002</v>
      </c>
      <c r="F27" s="3"/>
      <c r="G27" s="17">
        <v>105.66666666667</v>
      </c>
      <c r="H27" s="8"/>
    </row>
    <row r="28" spans="1:8" x14ac:dyDescent="0.25">
      <c r="A28" s="23"/>
      <c r="B28" s="13" t="s">
        <v>91</v>
      </c>
      <c r="C28" s="8">
        <v>96.730944663000002</v>
      </c>
      <c r="D28" s="11">
        <v>57.78</v>
      </c>
      <c r="E28" s="8">
        <v>39</v>
      </c>
      <c r="G28" s="17">
        <v>103.33333333333</v>
      </c>
      <c r="H28" s="8"/>
    </row>
    <row r="29" spans="1:8" x14ac:dyDescent="0.25">
      <c r="A29" s="23"/>
      <c r="B29" s="13" t="s">
        <v>97</v>
      </c>
      <c r="C29" s="8">
        <v>95.484546757000004</v>
      </c>
      <c r="D29" s="11">
        <v>57.51</v>
      </c>
      <c r="E29" s="8">
        <v>39.666666666666998</v>
      </c>
      <c r="G29" s="17">
        <v>106.66666666667</v>
      </c>
      <c r="H29" s="8"/>
    </row>
    <row r="30" spans="1:8" x14ac:dyDescent="0.25">
      <c r="A30" s="23"/>
      <c r="B30" s="13" t="s">
        <v>32</v>
      </c>
      <c r="C30" s="8">
        <v>95.156607379999997</v>
      </c>
      <c r="D30" s="11">
        <v>57.323333333332997</v>
      </c>
      <c r="E30" s="8">
        <v>36.333333333333002</v>
      </c>
      <c r="G30" s="17">
        <v>106</v>
      </c>
      <c r="H30" s="8"/>
    </row>
    <row r="31" spans="1:8" x14ac:dyDescent="0.25">
      <c r="A31" s="23"/>
      <c r="B31" s="13" t="s">
        <v>93</v>
      </c>
      <c r="C31" s="8">
        <v>94.494486980000005</v>
      </c>
      <c r="D31" s="11">
        <v>58.143333333332997</v>
      </c>
      <c r="E31" s="8">
        <v>34.666666666666998</v>
      </c>
      <c r="G31" s="17">
        <v>106</v>
      </c>
      <c r="H31" s="8"/>
    </row>
    <row r="32" spans="1:8" x14ac:dyDescent="0.25">
      <c r="A32" s="23"/>
      <c r="B32" s="13" t="s">
        <v>26</v>
      </c>
      <c r="C32" s="8">
        <v>94.410841707000003</v>
      </c>
      <c r="D32" s="11">
        <v>57.506666666667002</v>
      </c>
      <c r="E32" s="8">
        <v>36.666666666666998</v>
      </c>
      <c r="G32" s="17">
        <v>105</v>
      </c>
      <c r="H32" s="8"/>
    </row>
    <row r="33" spans="1:14" x14ac:dyDescent="0.25">
      <c r="A33" s="23"/>
      <c r="B33" s="13" t="s">
        <v>20</v>
      </c>
      <c r="C33" s="8">
        <v>94.342980990000001</v>
      </c>
      <c r="D33" s="11">
        <v>58.416666666666998</v>
      </c>
      <c r="E33" s="8">
        <v>36.666666666666998</v>
      </c>
      <c r="G33" s="17">
        <v>106</v>
      </c>
      <c r="H33" s="8"/>
    </row>
    <row r="34" spans="1:14" x14ac:dyDescent="0.25">
      <c r="A34" s="23"/>
      <c r="B34" s="13" t="s">
        <v>66</v>
      </c>
      <c r="C34" s="8">
        <v>94.062288957000007</v>
      </c>
      <c r="D34" s="11">
        <v>56.96</v>
      </c>
      <c r="E34" s="8">
        <v>35.333333333333002</v>
      </c>
      <c r="G34" s="17">
        <v>102.66666666667</v>
      </c>
      <c r="H34" s="8"/>
    </row>
    <row r="35" spans="1:14" x14ac:dyDescent="0.25">
      <c r="A35" s="23"/>
      <c r="B35" s="13" t="s">
        <v>29</v>
      </c>
      <c r="C35" s="8">
        <v>93.654889663000006</v>
      </c>
      <c r="D35" s="11">
        <v>54.693333333333001</v>
      </c>
      <c r="E35" s="8">
        <v>39.333333333333002</v>
      </c>
      <c r="G35" s="17">
        <v>103</v>
      </c>
      <c r="H35" s="8"/>
    </row>
    <row r="36" spans="1:14" x14ac:dyDescent="0.25">
      <c r="A36" s="23"/>
      <c r="B36" s="13" t="s">
        <v>37</v>
      </c>
      <c r="C36" s="8">
        <v>93.616597702999996</v>
      </c>
      <c r="D36" s="11">
        <v>58.143333333332997</v>
      </c>
      <c r="E36" s="8">
        <v>37</v>
      </c>
      <c r="F36" s="3"/>
      <c r="G36" s="17">
        <v>104</v>
      </c>
      <c r="H36" s="8"/>
    </row>
    <row r="37" spans="1:14" x14ac:dyDescent="0.25">
      <c r="A37" s="23"/>
      <c r="B37" s="40" t="s">
        <v>75</v>
      </c>
      <c r="C37" s="39">
        <v>93.37060821</v>
      </c>
      <c r="D37" s="41">
        <v>57.143333333332997</v>
      </c>
      <c r="E37" s="39">
        <v>36</v>
      </c>
      <c r="F37" s="38"/>
      <c r="G37" s="42">
        <v>108</v>
      </c>
      <c r="H37" s="8"/>
    </row>
    <row r="38" spans="1:14" x14ac:dyDescent="0.25">
      <c r="A38" s="23"/>
      <c r="B38" s="13" t="s">
        <v>44</v>
      </c>
      <c r="C38" s="8">
        <v>93.289687886999999</v>
      </c>
      <c r="D38" s="11">
        <v>57.416666666666998</v>
      </c>
      <c r="E38" s="8">
        <v>37</v>
      </c>
      <c r="F38" s="3"/>
      <c r="G38" s="17">
        <v>103.66666666667</v>
      </c>
      <c r="H38" s="8"/>
    </row>
    <row r="39" spans="1:14" x14ac:dyDescent="0.25">
      <c r="A39" s="23"/>
      <c r="B39" s="13" t="s">
        <v>41</v>
      </c>
      <c r="C39" s="8">
        <v>93.214102753000006</v>
      </c>
      <c r="D39" s="11">
        <v>55.963333333332997</v>
      </c>
      <c r="E39" s="8">
        <v>34.666666666666998</v>
      </c>
      <c r="F39" s="3"/>
      <c r="G39" s="17">
        <v>103.33333333333</v>
      </c>
      <c r="H39" s="8"/>
    </row>
    <row r="40" spans="1:14" s="3" customFormat="1" x14ac:dyDescent="0.25">
      <c r="A40" s="23"/>
      <c r="B40" s="13" t="s">
        <v>34</v>
      </c>
      <c r="C40" s="8">
        <v>93.188856416999997</v>
      </c>
      <c r="D40" s="11">
        <v>56.053333333333001</v>
      </c>
      <c r="E40" s="8">
        <v>38</v>
      </c>
      <c r="F40" s="16"/>
      <c r="G40" s="17">
        <v>103.33333333333</v>
      </c>
      <c r="H40" s="8"/>
      <c r="I40" s="16"/>
      <c r="J40" s="16"/>
      <c r="K40" s="16"/>
      <c r="L40" s="16"/>
      <c r="M40" s="16"/>
      <c r="N40" s="16"/>
    </row>
    <row r="41" spans="1:14" s="3" customFormat="1" x14ac:dyDescent="0.25">
      <c r="A41" s="23"/>
      <c r="B41" s="40" t="s">
        <v>79</v>
      </c>
      <c r="C41" s="39">
        <v>92.607155567000007</v>
      </c>
      <c r="D41" s="41">
        <v>56.506666666667002</v>
      </c>
      <c r="E41" s="39">
        <v>38</v>
      </c>
      <c r="F41" s="38"/>
      <c r="G41" s="42">
        <v>107</v>
      </c>
      <c r="H41" s="8"/>
      <c r="I41" s="16"/>
      <c r="J41" s="16"/>
      <c r="K41" s="16"/>
      <c r="L41" s="16"/>
      <c r="M41" s="16"/>
      <c r="N41" s="16"/>
    </row>
    <row r="42" spans="1:14" s="3" customFormat="1" x14ac:dyDescent="0.25">
      <c r="A42" s="23"/>
      <c r="B42" s="13" t="s">
        <v>86</v>
      </c>
      <c r="C42" s="8">
        <v>91.949559033</v>
      </c>
      <c r="D42" s="11">
        <v>57.42</v>
      </c>
      <c r="E42" s="8">
        <v>36.666666666666998</v>
      </c>
      <c r="F42" s="16"/>
      <c r="G42" s="17">
        <v>106.33333333333</v>
      </c>
      <c r="H42" s="8"/>
      <c r="I42" s="16"/>
      <c r="J42" s="16"/>
      <c r="K42" s="16"/>
      <c r="L42" s="16"/>
      <c r="M42" s="16"/>
      <c r="N42" s="16"/>
    </row>
    <row r="43" spans="1:14" s="3" customFormat="1" x14ac:dyDescent="0.25">
      <c r="A43" s="23"/>
      <c r="B43" s="40" t="s">
        <v>45</v>
      </c>
      <c r="C43" s="39">
        <v>91.856037916999995</v>
      </c>
      <c r="D43" s="41">
        <v>59.326666666667002</v>
      </c>
      <c r="E43" s="39">
        <v>38.333333333333002</v>
      </c>
      <c r="F43" s="38"/>
      <c r="G43" s="42">
        <v>103.33333333333</v>
      </c>
      <c r="H43" s="8"/>
      <c r="I43" s="16"/>
      <c r="J43" s="16"/>
      <c r="K43" s="16"/>
      <c r="L43" s="16"/>
      <c r="M43" s="16"/>
      <c r="N43" s="16"/>
    </row>
    <row r="44" spans="1:14" s="3" customFormat="1" x14ac:dyDescent="0.25">
      <c r="A44" s="23"/>
      <c r="B44" s="13" t="s">
        <v>109</v>
      </c>
      <c r="C44" s="8">
        <v>91.828707296999994</v>
      </c>
      <c r="D44" s="11">
        <v>58.963333333332997</v>
      </c>
      <c r="E44" s="8">
        <v>36.666666666666998</v>
      </c>
      <c r="F44" s="16"/>
      <c r="G44" s="17">
        <v>106.66666666667</v>
      </c>
      <c r="H44" s="8"/>
      <c r="I44" s="16"/>
      <c r="J44" s="16"/>
      <c r="K44" s="16"/>
      <c r="L44" s="16"/>
      <c r="M44" s="16"/>
      <c r="N44" s="16"/>
    </row>
    <row r="45" spans="1:14" s="3" customFormat="1" x14ac:dyDescent="0.25">
      <c r="A45" s="23"/>
      <c r="B45" s="13" t="s">
        <v>43</v>
      </c>
      <c r="C45" s="8">
        <v>91.202190277</v>
      </c>
      <c r="D45" s="11">
        <v>55.6</v>
      </c>
      <c r="E45" s="8">
        <v>34</v>
      </c>
      <c r="G45" s="17">
        <v>103</v>
      </c>
      <c r="H45" s="8"/>
      <c r="I45" s="16"/>
      <c r="J45" s="16"/>
      <c r="K45" s="16"/>
      <c r="L45" s="16"/>
      <c r="M45" s="16"/>
      <c r="N45" s="16"/>
    </row>
    <row r="46" spans="1:14" s="3" customFormat="1" x14ac:dyDescent="0.25">
      <c r="A46" s="23"/>
      <c r="B46" s="13" t="s">
        <v>94</v>
      </c>
      <c r="C46" s="8">
        <v>90.912970896999994</v>
      </c>
      <c r="D46" s="11">
        <v>56.96</v>
      </c>
      <c r="E46" s="8">
        <v>35.666666666666998</v>
      </c>
      <c r="F46" s="16"/>
      <c r="G46" s="17">
        <v>105.33333333333</v>
      </c>
      <c r="H46" s="8"/>
      <c r="I46" s="16"/>
      <c r="J46" s="16"/>
      <c r="K46" s="16"/>
      <c r="L46" s="16"/>
      <c r="M46" s="16"/>
      <c r="N46" s="16"/>
    </row>
    <row r="47" spans="1:14" s="3" customFormat="1" x14ac:dyDescent="0.25">
      <c r="A47" s="23"/>
      <c r="B47" s="13" t="s">
        <v>17</v>
      </c>
      <c r="C47" s="8">
        <v>89.845555077</v>
      </c>
      <c r="D47" s="11">
        <v>58.326666666667002</v>
      </c>
      <c r="E47" s="8">
        <v>41</v>
      </c>
      <c r="F47" s="16"/>
      <c r="G47" s="17">
        <v>106.33333333333</v>
      </c>
      <c r="H47" s="8"/>
      <c r="I47" s="16"/>
      <c r="J47" s="16"/>
      <c r="K47" s="16"/>
      <c r="L47" s="16"/>
      <c r="M47" s="16"/>
      <c r="N47" s="16"/>
    </row>
    <row r="48" spans="1:14" s="3" customFormat="1" x14ac:dyDescent="0.25">
      <c r="A48" s="23"/>
      <c r="B48" s="13" t="s">
        <v>89</v>
      </c>
      <c r="C48" s="8">
        <v>89.588212557000006</v>
      </c>
      <c r="D48" s="11">
        <v>57.78</v>
      </c>
      <c r="E48" s="8">
        <v>35</v>
      </c>
      <c r="F48" s="16"/>
      <c r="G48" s="17">
        <v>107.66666666667</v>
      </c>
      <c r="H48" s="8"/>
      <c r="I48" s="16"/>
      <c r="J48" s="16"/>
      <c r="K48" s="16"/>
      <c r="L48" s="16"/>
      <c r="M48" s="16"/>
      <c r="N48" s="16"/>
    </row>
    <row r="49" spans="1:14" s="3" customFormat="1" x14ac:dyDescent="0.25">
      <c r="A49" s="23"/>
      <c r="B49" s="13" t="s">
        <v>31</v>
      </c>
      <c r="C49" s="8">
        <v>87.384574542999999</v>
      </c>
      <c r="D49" s="11">
        <v>56.506666666667002</v>
      </c>
      <c r="E49" s="8">
        <v>35.666666666666998</v>
      </c>
      <c r="F49" s="16"/>
      <c r="G49" s="17">
        <v>110</v>
      </c>
      <c r="H49" s="8"/>
      <c r="I49" s="16"/>
      <c r="J49" s="16"/>
      <c r="K49" s="16"/>
      <c r="L49" s="16"/>
      <c r="M49" s="16"/>
      <c r="N49" s="16"/>
    </row>
    <row r="50" spans="1:14" s="3" customFormat="1" x14ac:dyDescent="0.25">
      <c r="A50" s="23"/>
      <c r="B50" s="13" t="s">
        <v>16</v>
      </c>
      <c r="C50" s="8">
        <v>87.201720463000001</v>
      </c>
      <c r="D50" s="11">
        <v>57.873333333333001</v>
      </c>
      <c r="E50" s="8">
        <v>35.666666666666998</v>
      </c>
      <c r="F50" s="16"/>
      <c r="G50" s="17">
        <v>105</v>
      </c>
      <c r="H50" s="8"/>
      <c r="I50" s="16"/>
      <c r="J50" s="16"/>
      <c r="K50" s="16"/>
      <c r="L50" s="16"/>
      <c r="M50" s="16"/>
      <c r="N50" s="16"/>
    </row>
    <row r="51" spans="1:14" s="3" customFormat="1" x14ac:dyDescent="0.25">
      <c r="A51" s="23"/>
      <c r="B51" s="13" t="s">
        <v>84</v>
      </c>
      <c r="C51" s="8">
        <v>87.044739397000001</v>
      </c>
      <c r="D51" s="11">
        <v>55.69</v>
      </c>
      <c r="E51" s="8">
        <v>34.666666666666998</v>
      </c>
      <c r="G51" s="17">
        <v>108</v>
      </c>
      <c r="H51" s="8"/>
      <c r="I51" s="16"/>
      <c r="J51" s="16"/>
      <c r="K51" s="16"/>
      <c r="L51" s="16"/>
      <c r="M51" s="16"/>
      <c r="N51" s="16"/>
    </row>
    <row r="52" spans="1:14" s="3" customFormat="1" x14ac:dyDescent="0.25">
      <c r="A52" s="23"/>
      <c r="B52" s="13" t="s">
        <v>18</v>
      </c>
      <c r="C52" s="8">
        <v>86.961992183000007</v>
      </c>
      <c r="D52" s="11">
        <v>57.87</v>
      </c>
      <c r="E52" s="8">
        <v>36.666666666666998</v>
      </c>
      <c r="F52" s="16"/>
      <c r="G52" s="17">
        <v>100.66666666667</v>
      </c>
      <c r="H52" s="8"/>
      <c r="I52" s="16"/>
      <c r="J52" s="16"/>
      <c r="K52" s="16"/>
      <c r="L52" s="16"/>
      <c r="M52" s="16"/>
      <c r="N52" s="16"/>
    </row>
    <row r="53" spans="1:14" s="3" customFormat="1" x14ac:dyDescent="0.25">
      <c r="A53" s="23"/>
      <c r="B53" s="13" t="s">
        <v>35</v>
      </c>
      <c r="C53" s="8">
        <v>86.372964186999994</v>
      </c>
      <c r="D53" s="11">
        <v>58.143333333332997</v>
      </c>
      <c r="E53" s="8">
        <v>41.666666666666998</v>
      </c>
      <c r="F53" s="16"/>
      <c r="G53" s="17">
        <v>105.33333333333</v>
      </c>
      <c r="H53" s="8"/>
      <c r="I53" s="16"/>
      <c r="J53" s="16"/>
      <c r="K53" s="16"/>
      <c r="L53" s="16"/>
      <c r="M53" s="16"/>
      <c r="N53" s="16"/>
    </row>
    <row r="54" spans="1:14" s="3" customFormat="1" x14ac:dyDescent="0.25">
      <c r="A54" s="23"/>
      <c r="B54" s="13" t="s">
        <v>65</v>
      </c>
      <c r="C54" s="8">
        <v>85.604288252999993</v>
      </c>
      <c r="D54" s="11">
        <v>59.326666666667002</v>
      </c>
      <c r="E54" s="8">
        <v>37</v>
      </c>
      <c r="F54" s="16"/>
      <c r="G54" s="17">
        <v>105</v>
      </c>
      <c r="H54" s="8"/>
      <c r="I54" s="16"/>
      <c r="J54" s="16"/>
      <c r="K54" s="16"/>
      <c r="L54" s="16"/>
      <c r="M54" s="16"/>
      <c r="N54" s="16"/>
    </row>
    <row r="55" spans="1:14" s="3" customFormat="1" x14ac:dyDescent="0.25">
      <c r="A55" s="23"/>
      <c r="B55" s="40" t="s">
        <v>95</v>
      </c>
      <c r="C55" s="39">
        <v>85.526767120000002</v>
      </c>
      <c r="D55" s="41">
        <v>57.233333333333</v>
      </c>
      <c r="E55" s="39">
        <v>38</v>
      </c>
      <c r="F55" s="38"/>
      <c r="G55" s="42">
        <v>109</v>
      </c>
      <c r="H55" s="8"/>
      <c r="I55" s="16"/>
      <c r="J55" s="16"/>
      <c r="K55" s="16"/>
      <c r="L55" s="16"/>
      <c r="M55" s="16"/>
      <c r="N55" s="16"/>
    </row>
    <row r="56" spans="1:14" s="3" customFormat="1" x14ac:dyDescent="0.25">
      <c r="A56" s="23"/>
      <c r="B56" s="13" t="s">
        <v>42</v>
      </c>
      <c r="C56" s="8">
        <v>85.120917736999999</v>
      </c>
      <c r="D56" s="11">
        <v>57.51</v>
      </c>
      <c r="E56" s="8">
        <v>38</v>
      </c>
      <c r="G56" s="17">
        <v>106.33333333333</v>
      </c>
      <c r="H56" s="8"/>
      <c r="I56" s="16"/>
      <c r="J56" s="16"/>
      <c r="K56" s="16"/>
      <c r="L56" s="16"/>
      <c r="M56" s="16"/>
      <c r="N56" s="16"/>
    </row>
    <row r="57" spans="1:14" s="3" customFormat="1" x14ac:dyDescent="0.25">
      <c r="A57" s="23"/>
      <c r="B57" s="13" t="s">
        <v>21</v>
      </c>
      <c r="C57" s="8">
        <v>84.316459377000001</v>
      </c>
      <c r="D57" s="11">
        <v>59.236666666666999</v>
      </c>
      <c r="E57" s="8">
        <v>40</v>
      </c>
      <c r="F57" s="16"/>
      <c r="G57" s="17">
        <v>104</v>
      </c>
      <c r="H57" s="8"/>
      <c r="I57" s="16"/>
      <c r="J57" s="16"/>
      <c r="K57" s="16"/>
      <c r="L57" s="16"/>
      <c r="M57" s="16"/>
      <c r="N57" s="16"/>
    </row>
    <row r="58" spans="1:14" s="3" customFormat="1" x14ac:dyDescent="0.25">
      <c r="A58" s="23"/>
      <c r="B58" s="13" t="s">
        <v>36</v>
      </c>
      <c r="C58" s="8">
        <v>83.590056509999997</v>
      </c>
      <c r="D58" s="11">
        <v>58.506666666667002</v>
      </c>
      <c r="E58" s="8">
        <v>36.666666666666998</v>
      </c>
      <c r="G58" s="17">
        <v>104.33333333333</v>
      </c>
      <c r="H58" s="8"/>
      <c r="I58" s="16"/>
      <c r="J58" s="16"/>
      <c r="K58" s="16"/>
      <c r="L58" s="16"/>
      <c r="M58" s="16"/>
      <c r="N58" s="16"/>
    </row>
    <row r="59" spans="1:14" s="3" customFormat="1" x14ac:dyDescent="0.25">
      <c r="A59" s="23"/>
      <c r="B59" s="13" t="s">
        <v>39</v>
      </c>
      <c r="C59" s="8">
        <v>82.376587373000007</v>
      </c>
      <c r="D59" s="11">
        <v>57.233333333333</v>
      </c>
      <c r="E59" s="8">
        <v>36.666666666666998</v>
      </c>
      <c r="G59" s="17">
        <v>103.66666666667</v>
      </c>
      <c r="H59" s="8"/>
      <c r="I59" s="16"/>
      <c r="J59" s="16"/>
      <c r="K59" s="16"/>
      <c r="L59" s="16"/>
      <c r="M59" s="16"/>
      <c r="N59" s="16"/>
    </row>
    <row r="60" spans="1:14" s="3" customFormat="1" x14ac:dyDescent="0.25">
      <c r="A60" s="23"/>
      <c r="B60" s="40" t="s">
        <v>78</v>
      </c>
      <c r="C60" s="39">
        <v>82.126977663000005</v>
      </c>
      <c r="D60" s="41">
        <v>57.963333333332997</v>
      </c>
      <c r="E60" s="39">
        <v>36</v>
      </c>
      <c r="F60" s="38"/>
      <c r="G60" s="42">
        <v>107.33333333333</v>
      </c>
      <c r="H60" s="8"/>
      <c r="I60" s="16"/>
      <c r="J60" s="16"/>
      <c r="K60" s="16"/>
      <c r="L60" s="16"/>
      <c r="M60" s="16"/>
      <c r="N60" s="16"/>
    </row>
    <row r="61" spans="1:14" s="3" customFormat="1" x14ac:dyDescent="0.25">
      <c r="A61" s="23"/>
      <c r="B61" s="13"/>
      <c r="C61" s="8"/>
      <c r="D61" s="11"/>
      <c r="E61" s="8"/>
      <c r="F61" s="16"/>
      <c r="G61" s="17"/>
      <c r="H61" s="8"/>
      <c r="I61" s="16"/>
      <c r="J61" s="16"/>
      <c r="K61" s="16"/>
      <c r="L61" s="16"/>
      <c r="M61" s="16"/>
      <c r="N61" s="16"/>
    </row>
    <row r="62" spans="1:14" s="3" customFormat="1" x14ac:dyDescent="0.25">
      <c r="A62" s="23"/>
      <c r="B62" s="13" t="s">
        <v>0</v>
      </c>
      <c r="C62" s="8">
        <f>AVERAGE(C2:C60)</f>
        <v>95.484900305389843</v>
      </c>
      <c r="D62" s="8">
        <f t="shared" ref="D62:G62" si="0">AVERAGE(D2:D60)</f>
        <v>57.572259887005607</v>
      </c>
      <c r="E62" s="8">
        <f t="shared" si="0"/>
        <v>37.152542372881385</v>
      </c>
      <c r="F62" s="8"/>
      <c r="G62" s="17">
        <f t="shared" si="0"/>
        <v>105.23728813559291</v>
      </c>
      <c r="H62" s="8"/>
      <c r="I62" s="16"/>
      <c r="J62" s="16"/>
      <c r="K62" s="16"/>
      <c r="L62" s="16"/>
      <c r="M62" s="16"/>
      <c r="N62" s="16"/>
    </row>
    <row r="63" spans="1:14" s="3" customFormat="1" x14ac:dyDescent="0.25">
      <c r="A63" s="23"/>
      <c r="B63" s="13" t="s">
        <v>1</v>
      </c>
      <c r="C63" s="8">
        <f>1.6581*7.3882</f>
        <v>12.25037442</v>
      </c>
      <c r="D63" s="11">
        <f>1.6581*0.67166</f>
        <v>1.1136794459999999</v>
      </c>
      <c r="E63" s="6">
        <f>1.6581*1.13485</f>
        <v>1.8816947849999996</v>
      </c>
      <c r="F63" s="16"/>
      <c r="G63" s="8" t="s">
        <v>60</v>
      </c>
      <c r="H63" s="16"/>
      <c r="I63" s="16"/>
      <c r="J63" s="16"/>
      <c r="K63" s="16"/>
      <c r="L63" s="16"/>
      <c r="M63" s="16"/>
      <c r="N63" s="16"/>
    </row>
    <row r="64" spans="1:14" s="3" customFormat="1" x14ac:dyDescent="0.25">
      <c r="A64" s="23"/>
      <c r="B64" s="13" t="s">
        <v>2</v>
      </c>
      <c r="C64" s="16">
        <v>11</v>
      </c>
      <c r="D64" s="16">
        <v>2</v>
      </c>
      <c r="E64" s="16">
        <v>6</v>
      </c>
      <c r="F64" s="16"/>
      <c r="G64" s="16">
        <v>2</v>
      </c>
      <c r="H64" s="16"/>
      <c r="I64" s="16"/>
      <c r="J64" s="16"/>
      <c r="K64" s="16"/>
      <c r="L64" s="16"/>
      <c r="M64" s="16"/>
      <c r="N64" s="16"/>
    </row>
    <row r="65" spans="1:14" s="3" customFormat="1" ht="15.75" thickBot="1" x14ac:dyDescent="0.3">
      <c r="A65" s="24"/>
      <c r="B65" s="13" t="s">
        <v>3</v>
      </c>
      <c r="C65" s="16">
        <v>0.54</v>
      </c>
      <c r="D65" s="16">
        <v>0.77</v>
      </c>
      <c r="E65" s="4">
        <v>0.7</v>
      </c>
      <c r="F65" s="16"/>
      <c r="G65" s="16">
        <v>0.88</v>
      </c>
      <c r="H65" s="16"/>
      <c r="I65" s="16"/>
      <c r="J65" s="16"/>
      <c r="K65" s="16"/>
      <c r="L65" s="16"/>
      <c r="M65" s="16"/>
      <c r="N65" s="16"/>
    </row>
    <row r="66" spans="1:14" s="3" customFormat="1" x14ac:dyDescent="0.25">
      <c r="A66"/>
      <c r="B66" s="13"/>
      <c r="C66" s="16"/>
      <c r="D66" s="16"/>
      <c r="E66" s="16"/>
      <c r="F66" s="16"/>
      <c r="G66" s="17"/>
      <c r="H66" s="16"/>
      <c r="I66" s="16"/>
      <c r="J66" s="16"/>
      <c r="K66" s="16"/>
      <c r="L66" s="16"/>
      <c r="M66" s="16"/>
      <c r="N66" s="16"/>
    </row>
    <row r="67" spans="1:14" s="3" customFormat="1" ht="15.75" thickBot="1" x14ac:dyDescent="0.3">
      <c r="A67"/>
      <c r="B67" s="13"/>
      <c r="C67" s="16"/>
      <c r="D67" s="16"/>
      <c r="E67" s="8"/>
      <c r="F67" s="16"/>
      <c r="G67" s="17"/>
      <c r="H67" s="16"/>
      <c r="I67" s="16"/>
      <c r="J67" s="16"/>
      <c r="K67" s="16"/>
      <c r="L67" s="16"/>
      <c r="M67" s="16"/>
      <c r="N67" s="16"/>
    </row>
    <row r="68" spans="1:14" s="3" customFormat="1" x14ac:dyDescent="0.25">
      <c r="A68" s="28" t="s">
        <v>55</v>
      </c>
      <c r="B68" s="13" t="s">
        <v>52</v>
      </c>
      <c r="C68" s="8">
        <v>75.915394000000006</v>
      </c>
      <c r="D68" s="11">
        <v>48.333333000000003</v>
      </c>
      <c r="E68" s="8">
        <v>50</v>
      </c>
      <c r="F68" s="8"/>
      <c r="G68" s="17">
        <v>44295</v>
      </c>
      <c r="H68" s="8"/>
      <c r="J68" s="16"/>
      <c r="K68" s="16"/>
      <c r="L68" s="16"/>
      <c r="M68" s="16"/>
      <c r="N68" s="16"/>
    </row>
    <row r="69" spans="1:14" s="3" customFormat="1" x14ac:dyDescent="0.25">
      <c r="A69" s="29"/>
      <c r="B69" s="13" t="s">
        <v>51</v>
      </c>
      <c r="C69" s="8">
        <v>69.496447000000003</v>
      </c>
      <c r="D69" s="11">
        <v>45.5</v>
      </c>
      <c r="E69" s="8">
        <v>63.333333000000003</v>
      </c>
      <c r="F69" s="8"/>
      <c r="G69" s="17">
        <v>44309</v>
      </c>
      <c r="H69" s="8"/>
      <c r="J69" s="16"/>
      <c r="K69" s="16"/>
      <c r="L69" s="16"/>
      <c r="M69" s="16"/>
      <c r="N69" s="16"/>
    </row>
    <row r="70" spans="1:14" s="3" customFormat="1" x14ac:dyDescent="0.25">
      <c r="A70" s="29"/>
      <c r="B70" s="13" t="s">
        <v>50</v>
      </c>
      <c r="C70" s="8">
        <v>69.421278000000001</v>
      </c>
      <c r="D70" s="11">
        <v>50.8</v>
      </c>
      <c r="E70" s="8">
        <v>40.333333000000003</v>
      </c>
      <c r="F70" s="8"/>
      <c r="G70" s="17">
        <v>44292</v>
      </c>
      <c r="H70" s="8"/>
      <c r="J70" s="16"/>
      <c r="K70" s="16"/>
      <c r="L70" s="16"/>
      <c r="M70" s="16"/>
      <c r="N70" s="16"/>
    </row>
    <row r="71" spans="1:14" s="3" customFormat="1" x14ac:dyDescent="0.25">
      <c r="A71" s="29"/>
      <c r="B71" s="13" t="s">
        <v>48</v>
      </c>
      <c r="C71" s="8">
        <v>67.623886999999996</v>
      </c>
      <c r="D71" s="11">
        <v>45.4</v>
      </c>
      <c r="E71" s="8">
        <v>62</v>
      </c>
      <c r="F71" s="8"/>
      <c r="G71" s="19">
        <v>44306</v>
      </c>
      <c r="H71" s="8"/>
      <c r="J71" s="16"/>
      <c r="K71" s="16"/>
      <c r="L71" s="16"/>
      <c r="M71" s="16"/>
      <c r="N71" s="16"/>
    </row>
    <row r="72" spans="1:14" s="3" customFormat="1" x14ac:dyDescent="0.25">
      <c r="A72" s="29"/>
      <c r="B72" s="13" t="s">
        <v>53</v>
      </c>
      <c r="C72" s="8">
        <v>65.491141999999996</v>
      </c>
      <c r="D72" s="11">
        <v>49.533332999999999</v>
      </c>
      <c r="E72" s="8">
        <v>50</v>
      </c>
      <c r="F72" s="8"/>
      <c r="G72" s="17">
        <v>44293</v>
      </c>
      <c r="H72" s="8"/>
      <c r="J72" s="16"/>
      <c r="K72" s="16"/>
      <c r="L72" s="16"/>
      <c r="M72" s="16"/>
      <c r="N72" s="16"/>
    </row>
    <row r="73" spans="1:14" s="3" customFormat="1" x14ac:dyDescent="0.25">
      <c r="A73" s="29"/>
      <c r="B73" s="13" t="s">
        <v>49</v>
      </c>
      <c r="C73" s="8">
        <v>61.645708999999997</v>
      </c>
      <c r="D73" s="11">
        <v>44.633333</v>
      </c>
      <c r="E73" s="8">
        <v>52.333333000000003</v>
      </c>
      <c r="F73" s="8"/>
      <c r="G73" s="17">
        <v>44309</v>
      </c>
      <c r="H73" s="8"/>
      <c r="J73" s="16"/>
      <c r="K73" s="16"/>
      <c r="L73" s="16"/>
      <c r="M73" s="16"/>
      <c r="N73" s="16"/>
    </row>
    <row r="74" spans="1:14" s="3" customFormat="1" x14ac:dyDescent="0.25">
      <c r="A74" s="29"/>
      <c r="B74" s="13" t="s">
        <v>54</v>
      </c>
      <c r="C74" s="8">
        <v>56.777430000000003</v>
      </c>
      <c r="D74" s="11">
        <v>45.333333000000003</v>
      </c>
      <c r="E74" s="8">
        <v>65</v>
      </c>
      <c r="F74" s="8"/>
      <c r="G74" s="17">
        <v>44309</v>
      </c>
      <c r="H74" s="8"/>
      <c r="J74" s="16"/>
      <c r="K74" s="16"/>
      <c r="L74" s="16"/>
      <c r="M74" s="16"/>
      <c r="N74" s="16"/>
    </row>
    <row r="75" spans="1:14" s="3" customFormat="1" x14ac:dyDescent="0.25">
      <c r="A75" s="29"/>
      <c r="B75" s="13"/>
      <c r="C75" s="16"/>
      <c r="D75" s="16"/>
      <c r="E75" s="8"/>
      <c r="F75" s="16"/>
      <c r="G75" s="16"/>
      <c r="H75" s="16"/>
      <c r="I75" s="16"/>
      <c r="J75" s="16"/>
      <c r="K75" s="16"/>
      <c r="L75" s="16"/>
      <c r="M75" s="16"/>
      <c r="N75" s="16"/>
    </row>
    <row r="76" spans="1:14" s="3" customFormat="1" x14ac:dyDescent="0.25">
      <c r="A76" s="29"/>
      <c r="B76" s="13" t="s">
        <v>0</v>
      </c>
      <c r="C76" s="8">
        <f>AVERAGE(C68:C74)</f>
        <v>66.624469571428563</v>
      </c>
      <c r="D76" s="11">
        <f>AVERAGE(D68:D74)</f>
        <v>47.076190285714283</v>
      </c>
      <c r="E76" s="8">
        <f>AVERAGE(E68:E74)</f>
        <v>54.714285571428569</v>
      </c>
      <c r="F76" s="8"/>
      <c r="G76" s="17">
        <f t="shared" ref="G76" si="1">AVERAGE(G68:G74)</f>
        <v>44301.857142857145</v>
      </c>
      <c r="H76" s="8"/>
      <c r="I76" s="16"/>
      <c r="J76" s="16"/>
      <c r="K76" s="16"/>
      <c r="L76" s="16"/>
      <c r="M76" s="16"/>
      <c r="N76" s="16"/>
    </row>
    <row r="77" spans="1:14" s="3" customFormat="1" x14ac:dyDescent="0.25">
      <c r="A77" s="29"/>
      <c r="B77" s="13" t="s">
        <v>1</v>
      </c>
      <c r="C77" s="8" t="s">
        <v>13</v>
      </c>
      <c r="D77" s="11">
        <f>1.78229*1.63256</f>
        <v>2.9096953623999999</v>
      </c>
      <c r="E77" s="8">
        <f>1.78229*1.44749</f>
        <v>2.5798469520999996</v>
      </c>
      <c r="F77" s="8"/>
      <c r="G77" s="3" t="s">
        <v>60</v>
      </c>
      <c r="H77" s="8"/>
      <c r="I77" s="16"/>
      <c r="J77" s="16"/>
      <c r="K77" s="16"/>
      <c r="L77" s="16"/>
      <c r="M77" s="16"/>
      <c r="N77" s="16"/>
    </row>
    <row r="78" spans="1:14" s="3" customFormat="1" x14ac:dyDescent="0.25">
      <c r="A78" s="29"/>
      <c r="B78" s="13" t="s">
        <v>2</v>
      </c>
      <c r="C78" s="8">
        <v>12</v>
      </c>
      <c r="D78" s="16">
        <v>6</v>
      </c>
      <c r="E78" s="16">
        <v>16</v>
      </c>
      <c r="F78" s="16"/>
      <c r="G78" s="16">
        <v>7</v>
      </c>
      <c r="H78" s="16"/>
      <c r="I78" s="16"/>
      <c r="J78" s="16"/>
      <c r="K78" s="16"/>
      <c r="L78" s="16"/>
      <c r="M78" s="16"/>
      <c r="N78" s="16"/>
    </row>
    <row r="79" spans="1:14" s="3" customFormat="1" ht="15.75" thickBot="1" x14ac:dyDescent="0.3">
      <c r="A79" s="30"/>
      <c r="B79" s="13" t="s">
        <v>3</v>
      </c>
      <c r="C79" s="18">
        <v>0.5</v>
      </c>
      <c r="D79" s="18">
        <v>0.7</v>
      </c>
      <c r="E79" s="16">
        <v>0.97</v>
      </c>
      <c r="F79" s="16"/>
      <c r="G79" s="18">
        <v>0.99</v>
      </c>
      <c r="H79" s="16"/>
      <c r="I79" s="16"/>
      <c r="J79" s="16"/>
      <c r="K79" s="16"/>
      <c r="L79" s="16"/>
      <c r="M79" s="16"/>
      <c r="N79" s="16"/>
    </row>
    <row r="81" spans="1:14" s="3" customFormat="1" ht="15.75" thickBot="1" x14ac:dyDescent="0.3">
      <c r="A81"/>
      <c r="B81" s="13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s="3" customFormat="1" x14ac:dyDescent="0.25">
      <c r="A82" s="25" t="s">
        <v>59</v>
      </c>
      <c r="B82" s="13" t="s">
        <v>98</v>
      </c>
      <c r="C82" s="3" t="s">
        <v>106</v>
      </c>
      <c r="D82" s="3" t="s">
        <v>106</v>
      </c>
      <c r="E82" s="8">
        <v>63.333333333333002</v>
      </c>
      <c r="F82" s="3" t="s">
        <v>106</v>
      </c>
      <c r="G82" s="17">
        <v>44304</v>
      </c>
      <c r="H82" s="16"/>
      <c r="I82" s="16"/>
      <c r="J82" s="16"/>
      <c r="K82" s="16"/>
      <c r="L82" s="16"/>
      <c r="M82" s="16"/>
      <c r="N82" s="16"/>
    </row>
    <row r="83" spans="1:14" s="3" customFormat="1" x14ac:dyDescent="0.25">
      <c r="A83" s="26"/>
      <c r="B83" s="13" t="s">
        <v>99</v>
      </c>
      <c r="C83" s="3" t="s">
        <v>106</v>
      </c>
      <c r="D83" s="3" t="s">
        <v>106</v>
      </c>
      <c r="E83" s="8">
        <v>62.666666666666998</v>
      </c>
      <c r="F83" s="3" t="s">
        <v>106</v>
      </c>
      <c r="G83" s="17">
        <v>44302</v>
      </c>
      <c r="H83" s="16"/>
      <c r="I83" s="16"/>
      <c r="J83" s="16"/>
      <c r="K83" s="16"/>
      <c r="L83" s="16"/>
      <c r="M83" s="16"/>
      <c r="N83" s="16"/>
    </row>
    <row r="84" spans="1:14" s="3" customFormat="1" x14ac:dyDescent="0.25">
      <c r="A84" s="26"/>
      <c r="B84" s="13"/>
      <c r="C84" s="16"/>
      <c r="D84" s="16"/>
      <c r="E84" s="8"/>
      <c r="F84" s="16"/>
      <c r="G84" s="17"/>
      <c r="H84" s="16"/>
      <c r="I84" s="16"/>
      <c r="J84" s="16"/>
      <c r="K84" s="16"/>
      <c r="L84" s="16"/>
      <c r="M84" s="16"/>
      <c r="N84" s="16"/>
    </row>
    <row r="85" spans="1:14" s="3" customFormat="1" x14ac:dyDescent="0.25">
      <c r="A85" s="26"/>
      <c r="B85" s="13" t="s">
        <v>0</v>
      </c>
      <c r="C85" s="8" t="s">
        <v>106</v>
      </c>
      <c r="D85" s="8" t="s">
        <v>106</v>
      </c>
      <c r="E85" s="8">
        <f>AVERAGE(E82:E83)</f>
        <v>63</v>
      </c>
      <c r="F85" s="8" t="s">
        <v>106</v>
      </c>
      <c r="G85" s="17">
        <f>AVERAGE(G82:G83)</f>
        <v>44303</v>
      </c>
      <c r="H85" s="8"/>
      <c r="I85" s="16"/>
      <c r="J85" s="16"/>
      <c r="K85" s="16"/>
      <c r="L85" s="16"/>
      <c r="M85" s="16"/>
      <c r="N85" s="16"/>
    </row>
    <row r="86" spans="1:14" s="3" customFormat="1" x14ac:dyDescent="0.25">
      <c r="A86" s="26"/>
      <c r="B86" s="13" t="s">
        <v>1</v>
      </c>
      <c r="C86" s="16" t="s">
        <v>106</v>
      </c>
      <c r="D86" s="16" t="s">
        <v>106</v>
      </c>
      <c r="E86" s="16" t="s">
        <v>13</v>
      </c>
      <c r="F86" s="16" t="s">
        <v>106</v>
      </c>
      <c r="G86" s="16" t="s">
        <v>13</v>
      </c>
      <c r="H86" s="16"/>
      <c r="I86" s="16"/>
      <c r="J86" s="16"/>
      <c r="K86" s="16"/>
      <c r="L86" s="16"/>
      <c r="M86" s="16"/>
      <c r="N86" s="16"/>
    </row>
    <row r="87" spans="1:14" s="3" customFormat="1" x14ac:dyDescent="0.25">
      <c r="A87" s="26"/>
      <c r="B87" s="13" t="s">
        <v>2</v>
      </c>
      <c r="C87" s="16" t="s">
        <v>106</v>
      </c>
      <c r="D87" s="16" t="s">
        <v>106</v>
      </c>
      <c r="E87" s="16">
        <v>2</v>
      </c>
      <c r="F87" s="16" t="s">
        <v>106</v>
      </c>
      <c r="G87" s="16">
        <v>1</v>
      </c>
      <c r="H87" s="16"/>
      <c r="I87" s="16"/>
      <c r="J87" s="16"/>
      <c r="K87" s="16"/>
      <c r="L87" s="16"/>
      <c r="M87" s="16"/>
      <c r="N87" s="16"/>
    </row>
    <row r="88" spans="1:14" s="3" customFormat="1" ht="15.75" thickBot="1" x14ac:dyDescent="0.3">
      <c r="A88" s="27"/>
      <c r="B88" s="13" t="s">
        <v>3</v>
      </c>
      <c r="C88" s="16" t="s">
        <v>106</v>
      </c>
      <c r="D88" s="16" t="s">
        <v>106</v>
      </c>
      <c r="E88" s="16">
        <v>0.46</v>
      </c>
      <c r="F88" s="16" t="s">
        <v>106</v>
      </c>
      <c r="G88" s="11">
        <v>1</v>
      </c>
      <c r="H88" s="16"/>
      <c r="I88" s="16"/>
      <c r="J88" s="16"/>
      <c r="K88" s="16"/>
      <c r="L88" s="16"/>
      <c r="M88" s="16"/>
      <c r="N88" s="16"/>
    </row>
    <row r="89" spans="1:14" s="3" customFormat="1" x14ac:dyDescent="0.25">
      <c r="A89"/>
      <c r="B89" s="13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</sheetData>
  <sortState ref="B68:G74">
    <sortCondition descending="1" ref="C68:C74"/>
  </sortState>
  <mergeCells count="3">
    <mergeCell ref="A2:A65"/>
    <mergeCell ref="A68:A79"/>
    <mergeCell ref="A82:A8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workbookViewId="0">
      <pane ySplit="1" topLeftCell="A2" activePane="bottomLeft" state="frozen"/>
      <selection pane="bottomLeft" activeCell="B4" sqref="B4"/>
    </sheetView>
  </sheetViews>
  <sheetFormatPr defaultRowHeight="15" x14ac:dyDescent="0.25"/>
  <cols>
    <col min="2" max="2" width="26.85546875" style="13" bestFit="1" customWidth="1"/>
    <col min="3" max="3" width="15.28515625" style="16" bestFit="1" customWidth="1"/>
    <col min="4" max="5" width="9" style="16"/>
    <col min="6" max="6" width="9" style="13"/>
    <col min="7" max="7" width="26.85546875" style="13" bestFit="1" customWidth="1"/>
    <col min="8" max="8" width="9" style="13"/>
  </cols>
  <sheetData>
    <row r="1" spans="1:8" s="1" customFormat="1" ht="14.65" thickBot="1" x14ac:dyDescent="0.5">
      <c r="B1" s="15"/>
      <c r="C1" s="2">
        <v>2021</v>
      </c>
      <c r="D1" s="2" t="s">
        <v>107</v>
      </c>
      <c r="E1" s="2" t="s">
        <v>108</v>
      </c>
      <c r="F1" s="15"/>
      <c r="G1" s="15"/>
      <c r="H1" s="15"/>
    </row>
    <row r="2" spans="1:8" x14ac:dyDescent="0.25">
      <c r="A2" s="22" t="s">
        <v>47</v>
      </c>
      <c r="B2" t="s">
        <v>83</v>
      </c>
      <c r="C2" s="10">
        <v>102.19296439999999</v>
      </c>
      <c r="D2" s="10">
        <v>111.17699337000001</v>
      </c>
      <c r="E2" s="10">
        <v>93.208935423</v>
      </c>
      <c r="G2" s="16"/>
      <c r="H2" s="16"/>
    </row>
    <row r="3" spans="1:8" x14ac:dyDescent="0.25">
      <c r="A3" s="23"/>
      <c r="B3" t="s">
        <v>22</v>
      </c>
      <c r="C3" s="10">
        <v>100.45201922</v>
      </c>
      <c r="D3" s="10">
        <v>110.09869737</v>
      </c>
      <c r="E3" s="10">
        <v>90.805341063</v>
      </c>
      <c r="G3" s="16"/>
      <c r="H3" s="16"/>
    </row>
    <row r="4" spans="1:8" x14ac:dyDescent="0.25">
      <c r="A4" s="23"/>
      <c r="B4" t="s">
        <v>88</v>
      </c>
      <c r="C4" s="10">
        <v>100.41845814</v>
      </c>
      <c r="D4" s="10">
        <v>112.4272801</v>
      </c>
      <c r="E4" s="10">
        <v>88.409636187000004</v>
      </c>
      <c r="G4" s="16"/>
      <c r="H4" s="16"/>
    </row>
    <row r="5" spans="1:8" x14ac:dyDescent="0.25">
      <c r="A5" s="23"/>
      <c r="B5" t="s">
        <v>77</v>
      </c>
      <c r="C5" s="10">
        <v>100.41674595000001</v>
      </c>
      <c r="D5" s="10">
        <v>106.86619562</v>
      </c>
      <c r="E5" s="10">
        <v>93.967296277000003</v>
      </c>
      <c r="F5" s="20"/>
      <c r="G5" s="16"/>
      <c r="H5" s="16"/>
    </row>
    <row r="6" spans="1:8" x14ac:dyDescent="0.25">
      <c r="A6" s="23"/>
      <c r="B6" t="s">
        <v>28</v>
      </c>
      <c r="C6" s="10">
        <v>99.397212551999999</v>
      </c>
      <c r="D6" s="10">
        <v>105.8370242</v>
      </c>
      <c r="E6" s="10">
        <v>92.957400903000007</v>
      </c>
      <c r="F6" s="20"/>
      <c r="G6" s="16"/>
      <c r="H6" s="16"/>
    </row>
    <row r="7" spans="1:8" x14ac:dyDescent="0.25">
      <c r="A7" s="23"/>
      <c r="B7" s="34" t="s">
        <v>90</v>
      </c>
      <c r="C7" s="36">
        <v>98.025390091999995</v>
      </c>
      <c r="D7" s="36">
        <v>108.80020089999999</v>
      </c>
      <c r="E7" s="36">
        <v>87.250579282999993</v>
      </c>
      <c r="F7" s="20"/>
      <c r="G7" s="16"/>
      <c r="H7" s="16"/>
    </row>
    <row r="8" spans="1:8" x14ac:dyDescent="0.25">
      <c r="A8" s="23"/>
      <c r="B8" t="s">
        <v>85</v>
      </c>
      <c r="C8" s="10">
        <v>96.760425296999998</v>
      </c>
      <c r="D8" s="10">
        <v>104.26182798000001</v>
      </c>
      <c r="E8" s="10">
        <v>89.259022610000002</v>
      </c>
      <c r="F8" s="20"/>
      <c r="G8" s="16"/>
      <c r="H8" s="16"/>
    </row>
    <row r="9" spans="1:8" x14ac:dyDescent="0.25">
      <c r="A9" s="23"/>
      <c r="B9" t="s">
        <v>67</v>
      </c>
      <c r="C9" s="10">
        <v>96.545351671999995</v>
      </c>
      <c r="D9" s="10">
        <v>101.58987664</v>
      </c>
      <c r="E9" s="10">
        <v>91.500826704999994</v>
      </c>
      <c r="F9" s="20"/>
      <c r="G9" s="16"/>
      <c r="H9" s="16"/>
    </row>
    <row r="10" spans="1:8" x14ac:dyDescent="0.25">
      <c r="A10" s="23"/>
      <c r="B10" s="34" t="s">
        <v>87</v>
      </c>
      <c r="C10" s="36">
        <v>94.821193973000007</v>
      </c>
      <c r="D10" s="36">
        <v>101.04986691000001</v>
      </c>
      <c r="E10" s="36">
        <v>88.592521036999997</v>
      </c>
      <c r="F10" s="20"/>
      <c r="G10" s="16"/>
      <c r="H10" s="16"/>
    </row>
    <row r="11" spans="1:8" x14ac:dyDescent="0.25">
      <c r="A11" s="23"/>
      <c r="B11" t="s">
        <v>33</v>
      </c>
      <c r="C11" s="10">
        <v>94.477327361999997</v>
      </c>
      <c r="D11" s="8">
        <v>99.725581360000007</v>
      </c>
      <c r="E11" s="10">
        <v>89.229073362999998</v>
      </c>
      <c r="F11" s="20"/>
      <c r="G11" s="16"/>
      <c r="H11" s="16"/>
    </row>
    <row r="12" spans="1:8" x14ac:dyDescent="0.25">
      <c r="A12" s="23"/>
      <c r="B12" t="s">
        <v>40</v>
      </c>
      <c r="C12" s="6">
        <v>93.928062905000004</v>
      </c>
      <c r="D12" s="10">
        <v>101.41728166999999</v>
      </c>
      <c r="E12" s="10">
        <v>86.43884414</v>
      </c>
      <c r="F12" s="20"/>
      <c r="G12" s="16"/>
      <c r="H12" s="16"/>
    </row>
    <row r="13" spans="1:8" x14ac:dyDescent="0.25">
      <c r="A13" s="23"/>
      <c r="B13" t="s">
        <v>32</v>
      </c>
      <c r="C13" s="6">
        <v>93.723269348000002</v>
      </c>
      <c r="D13" s="8">
        <v>95.156607379999997</v>
      </c>
      <c r="E13" s="10">
        <v>92.289931316999997</v>
      </c>
      <c r="F13" s="20"/>
      <c r="G13" s="16"/>
      <c r="H13" s="16"/>
    </row>
    <row r="14" spans="1:8" x14ac:dyDescent="0.25">
      <c r="A14" s="23"/>
      <c r="B14" t="s">
        <v>30</v>
      </c>
      <c r="C14" s="6">
        <v>93.238084521999994</v>
      </c>
      <c r="D14" s="10">
        <v>101.48348052999999</v>
      </c>
      <c r="E14" s="6">
        <v>84.992688509999994</v>
      </c>
      <c r="F14" s="20"/>
      <c r="G14" s="16"/>
      <c r="H14" s="16"/>
    </row>
    <row r="15" spans="1:8" x14ac:dyDescent="0.25">
      <c r="A15" s="23"/>
      <c r="B15" t="s">
        <v>76</v>
      </c>
      <c r="C15" s="6">
        <v>92.718776323</v>
      </c>
      <c r="D15" s="8">
        <v>100.16000356000001</v>
      </c>
      <c r="E15" s="6">
        <v>85.277549089999994</v>
      </c>
      <c r="F15" s="20"/>
      <c r="G15" s="16"/>
      <c r="H15" s="16"/>
    </row>
    <row r="16" spans="1:8" x14ac:dyDescent="0.25">
      <c r="A16" s="23"/>
      <c r="B16" t="s">
        <v>92</v>
      </c>
      <c r="C16" s="6">
        <v>92.615383566999995</v>
      </c>
      <c r="D16" s="8">
        <v>98.367233976999998</v>
      </c>
      <c r="E16" s="10">
        <v>86.863533157000006</v>
      </c>
      <c r="F16" s="20"/>
      <c r="G16" s="16"/>
      <c r="H16" s="16"/>
    </row>
    <row r="17" spans="1:8" x14ac:dyDescent="0.25">
      <c r="A17" s="23"/>
      <c r="B17" s="34" t="s">
        <v>75</v>
      </c>
      <c r="C17" s="35">
        <v>92.336441492000006</v>
      </c>
      <c r="D17" s="39">
        <v>93.37060821</v>
      </c>
      <c r="E17" s="36">
        <v>91.302274772999994</v>
      </c>
      <c r="F17" s="20"/>
      <c r="G17" s="16"/>
      <c r="H17" s="16"/>
    </row>
    <row r="18" spans="1:8" x14ac:dyDescent="0.25">
      <c r="A18" s="23"/>
      <c r="B18" t="s">
        <v>91</v>
      </c>
      <c r="C18" s="6">
        <v>91.947455164999994</v>
      </c>
      <c r="D18" s="8">
        <v>96.730944663000002</v>
      </c>
      <c r="E18" s="10">
        <v>87.163965666999999</v>
      </c>
      <c r="G18" s="16"/>
      <c r="H18" s="16"/>
    </row>
    <row r="19" spans="1:8" x14ac:dyDescent="0.25">
      <c r="A19" s="23"/>
      <c r="B19" t="s">
        <v>34</v>
      </c>
      <c r="C19" s="6">
        <v>91.537617677</v>
      </c>
      <c r="D19" s="8">
        <v>93.188856416999997</v>
      </c>
      <c r="E19" s="10">
        <v>89.886378937000003</v>
      </c>
      <c r="G19" s="16"/>
      <c r="H19" s="16"/>
    </row>
    <row r="20" spans="1:8" x14ac:dyDescent="0.25">
      <c r="A20" s="23"/>
      <c r="B20" t="s">
        <v>38</v>
      </c>
      <c r="C20" s="6">
        <v>91.035618760000006</v>
      </c>
      <c r="D20" s="8">
        <v>98.786657750000003</v>
      </c>
      <c r="E20" s="6">
        <v>83.284579769999993</v>
      </c>
      <c r="G20" s="16"/>
      <c r="H20" s="16"/>
    </row>
    <row r="21" spans="1:8" x14ac:dyDescent="0.25">
      <c r="A21" s="23"/>
      <c r="B21" t="s">
        <v>61</v>
      </c>
      <c r="C21" s="6">
        <v>90.876290432999994</v>
      </c>
      <c r="D21" s="8">
        <v>99.397549673</v>
      </c>
      <c r="E21" s="6">
        <v>82.355031193000002</v>
      </c>
      <c r="G21" s="16"/>
      <c r="H21" s="16"/>
    </row>
    <row r="22" spans="1:8" x14ac:dyDescent="0.25">
      <c r="A22" s="23"/>
      <c r="B22" t="s">
        <v>24</v>
      </c>
      <c r="C22" s="6">
        <v>90.871545557999994</v>
      </c>
      <c r="D22" s="10">
        <v>100.80698566</v>
      </c>
      <c r="E22" s="6">
        <v>80.936105459999993</v>
      </c>
      <c r="G22" s="16"/>
      <c r="H22" s="16"/>
    </row>
    <row r="23" spans="1:8" x14ac:dyDescent="0.25">
      <c r="A23" s="23"/>
      <c r="B23" t="s">
        <v>25</v>
      </c>
      <c r="C23" s="6">
        <v>90.752845254999997</v>
      </c>
      <c r="D23" s="10">
        <v>105.61727701</v>
      </c>
      <c r="E23" s="6">
        <v>75.888413502999995</v>
      </c>
      <c r="G23" s="16"/>
      <c r="H23" s="16"/>
    </row>
    <row r="24" spans="1:8" x14ac:dyDescent="0.25">
      <c r="A24" s="23"/>
      <c r="B24" t="s">
        <v>93</v>
      </c>
      <c r="C24" s="6">
        <v>90.545353328000004</v>
      </c>
      <c r="D24" s="8">
        <v>94.494486980000005</v>
      </c>
      <c r="E24" s="10">
        <v>86.596219676999993</v>
      </c>
      <c r="G24" s="16"/>
      <c r="H24" s="16"/>
    </row>
    <row r="25" spans="1:8" x14ac:dyDescent="0.25">
      <c r="A25" s="23"/>
      <c r="B25" t="s">
        <v>86</v>
      </c>
      <c r="C25" s="6">
        <v>90.397641010000001</v>
      </c>
      <c r="D25" s="8">
        <v>91.949559033</v>
      </c>
      <c r="E25" s="10">
        <v>88.845722984999995</v>
      </c>
      <c r="G25" s="16"/>
      <c r="H25" s="16"/>
    </row>
    <row r="26" spans="1:8" x14ac:dyDescent="0.25">
      <c r="A26" s="23"/>
      <c r="B26" t="s">
        <v>63</v>
      </c>
      <c r="C26" s="6">
        <v>90.374776906999998</v>
      </c>
      <c r="D26" s="8">
        <v>98.379692077000001</v>
      </c>
      <c r="E26" s="6">
        <v>82.369861736999994</v>
      </c>
      <c r="G26" s="16"/>
      <c r="H26" s="16"/>
    </row>
    <row r="27" spans="1:8" x14ac:dyDescent="0.25">
      <c r="A27" s="23"/>
      <c r="B27" t="s">
        <v>64</v>
      </c>
      <c r="C27" s="6">
        <v>90.218142756999995</v>
      </c>
      <c r="D27" s="8">
        <v>98.242692102999996</v>
      </c>
      <c r="E27" s="6">
        <v>82.193593410000005</v>
      </c>
      <c r="G27" s="16"/>
      <c r="H27" s="16"/>
    </row>
    <row r="28" spans="1:8" x14ac:dyDescent="0.25">
      <c r="A28" s="23"/>
      <c r="B28" t="s">
        <v>23</v>
      </c>
      <c r="C28" s="6">
        <v>90.208910383000003</v>
      </c>
      <c r="D28" s="8">
        <v>98.757816372999997</v>
      </c>
      <c r="E28" s="6">
        <v>81.660004392999994</v>
      </c>
      <c r="G28" s="16"/>
      <c r="H28" s="16"/>
    </row>
    <row r="29" spans="1:8" x14ac:dyDescent="0.25">
      <c r="A29" s="23"/>
      <c r="B29" t="s">
        <v>84</v>
      </c>
      <c r="C29" s="6">
        <v>89.988900209999997</v>
      </c>
      <c r="D29" s="8">
        <v>87.044739397000001</v>
      </c>
      <c r="E29" s="10">
        <v>92.933061022999993</v>
      </c>
      <c r="G29" s="16"/>
      <c r="H29" s="16"/>
    </row>
    <row r="30" spans="1:8" x14ac:dyDescent="0.25">
      <c r="A30" s="23"/>
      <c r="B30" t="s">
        <v>96</v>
      </c>
      <c r="C30" s="6">
        <v>89.899729511999993</v>
      </c>
      <c r="D30" s="8">
        <v>96.899667647000001</v>
      </c>
      <c r="E30" s="6">
        <v>82.899791377</v>
      </c>
      <c r="G30" s="16"/>
      <c r="H30" s="16"/>
    </row>
    <row r="31" spans="1:8" x14ac:dyDescent="0.25">
      <c r="A31" s="23"/>
      <c r="B31" t="s">
        <v>27</v>
      </c>
      <c r="C31" s="6">
        <v>89.626722737999998</v>
      </c>
      <c r="D31" s="8">
        <v>99.193394010000006</v>
      </c>
      <c r="E31" s="6">
        <v>80.060051466999994</v>
      </c>
      <c r="G31" s="16"/>
      <c r="H31" s="16"/>
    </row>
    <row r="32" spans="1:8" x14ac:dyDescent="0.25">
      <c r="A32" s="23"/>
      <c r="B32" s="34" t="s">
        <v>45</v>
      </c>
      <c r="C32" s="35">
        <v>89.277449582000003</v>
      </c>
      <c r="D32" s="39">
        <v>91.856037916999995</v>
      </c>
      <c r="E32" s="36">
        <v>86.698861246999996</v>
      </c>
      <c r="G32" s="16"/>
      <c r="H32" s="16"/>
    </row>
    <row r="33" spans="1:8" x14ac:dyDescent="0.25">
      <c r="A33" s="23"/>
      <c r="B33" t="s">
        <v>43</v>
      </c>
      <c r="C33" s="6">
        <v>89.197027234999993</v>
      </c>
      <c r="D33" s="8">
        <v>91.202190277</v>
      </c>
      <c r="E33" s="10">
        <v>87.191864193000001</v>
      </c>
      <c r="G33" s="16"/>
      <c r="H33" s="16"/>
    </row>
    <row r="34" spans="1:8" x14ac:dyDescent="0.25">
      <c r="A34" s="23"/>
      <c r="B34" t="s">
        <v>89</v>
      </c>
      <c r="C34" s="6">
        <v>88.705014672000004</v>
      </c>
      <c r="D34" s="8">
        <v>89.588212557000006</v>
      </c>
      <c r="E34" s="10">
        <v>87.821816787000003</v>
      </c>
      <c r="G34" s="16"/>
      <c r="H34" s="16"/>
    </row>
    <row r="35" spans="1:8" x14ac:dyDescent="0.25">
      <c r="A35" s="23"/>
      <c r="B35" t="s">
        <v>69</v>
      </c>
      <c r="C35" s="6">
        <v>88.677033593000004</v>
      </c>
      <c r="D35" s="8">
        <v>98.711016642999994</v>
      </c>
      <c r="E35" s="6">
        <v>78.643050543000001</v>
      </c>
      <c r="G35" s="16"/>
      <c r="H35" s="16"/>
    </row>
    <row r="36" spans="1:8" x14ac:dyDescent="0.25">
      <c r="A36" s="23"/>
      <c r="B36" t="s">
        <v>44</v>
      </c>
      <c r="C36" s="6">
        <v>88.645618357999993</v>
      </c>
      <c r="D36" s="8">
        <v>93.289687886999999</v>
      </c>
      <c r="E36" s="6">
        <v>84.001548830000004</v>
      </c>
      <c r="G36" s="16"/>
      <c r="H36" s="16"/>
    </row>
    <row r="37" spans="1:8" x14ac:dyDescent="0.25">
      <c r="A37" s="23"/>
      <c r="B37" t="s">
        <v>19</v>
      </c>
      <c r="C37" s="6">
        <v>88.623898517000001</v>
      </c>
      <c r="D37" s="10">
        <v>100.36365843999999</v>
      </c>
      <c r="E37" s="6">
        <v>76.884138590000006</v>
      </c>
      <c r="G37" s="16"/>
      <c r="H37" s="16"/>
    </row>
    <row r="38" spans="1:8" x14ac:dyDescent="0.25">
      <c r="A38" s="23"/>
      <c r="B38" t="s">
        <v>14</v>
      </c>
      <c r="C38" s="6">
        <v>88.412528989999998</v>
      </c>
      <c r="D38" s="8">
        <v>91.828707296999994</v>
      </c>
      <c r="E38" s="6">
        <v>84.996350683000003</v>
      </c>
      <c r="G38" s="16"/>
      <c r="H38" s="16"/>
    </row>
    <row r="39" spans="1:8" x14ac:dyDescent="0.25">
      <c r="A39" s="23"/>
      <c r="B39" s="34" t="s">
        <v>79</v>
      </c>
      <c r="C39" s="35">
        <v>88.326227320000001</v>
      </c>
      <c r="D39" s="39">
        <v>92.607155567000007</v>
      </c>
      <c r="E39" s="35">
        <v>84.045299072999995</v>
      </c>
      <c r="G39" s="16"/>
      <c r="H39" s="16"/>
    </row>
    <row r="40" spans="1:8" s="3" customFormat="1" x14ac:dyDescent="0.25">
      <c r="A40" s="23"/>
      <c r="B40" t="s">
        <v>31</v>
      </c>
      <c r="C40" s="6">
        <v>88.101903109999995</v>
      </c>
      <c r="D40" s="8">
        <v>87.384574542999999</v>
      </c>
      <c r="E40" s="10">
        <v>88.819231677000005</v>
      </c>
      <c r="F40" s="16"/>
      <c r="G40" s="16"/>
      <c r="H40" s="16"/>
    </row>
    <row r="41" spans="1:8" s="3" customFormat="1" x14ac:dyDescent="0.25">
      <c r="A41" s="23"/>
      <c r="B41" t="s">
        <v>97</v>
      </c>
      <c r="C41" s="6">
        <v>88.028812118000005</v>
      </c>
      <c r="D41" s="8">
        <v>95.484546757000004</v>
      </c>
      <c r="E41" s="6">
        <v>80.573077479999995</v>
      </c>
      <c r="F41" s="16"/>
      <c r="G41" s="16"/>
      <c r="H41" s="16"/>
    </row>
    <row r="42" spans="1:8" s="3" customFormat="1" x14ac:dyDescent="0.25">
      <c r="A42" s="23"/>
      <c r="B42" t="s">
        <v>20</v>
      </c>
      <c r="C42" s="6">
        <v>87.979112587000003</v>
      </c>
      <c r="D42" s="8">
        <v>94.342980990000001</v>
      </c>
      <c r="E42" s="6">
        <v>81.615244183000001</v>
      </c>
      <c r="F42" s="16"/>
      <c r="G42" s="16"/>
      <c r="H42" s="16"/>
    </row>
    <row r="43" spans="1:8" s="3" customFormat="1" x14ac:dyDescent="0.25">
      <c r="A43" s="23"/>
      <c r="B43" t="s">
        <v>80</v>
      </c>
      <c r="C43" s="6">
        <v>87.872994890000001</v>
      </c>
      <c r="D43" s="8">
        <v>96.755292949999998</v>
      </c>
      <c r="E43" s="6">
        <v>78.990696830000005</v>
      </c>
      <c r="F43" s="16"/>
      <c r="G43" s="16"/>
      <c r="H43" s="16"/>
    </row>
    <row r="44" spans="1:8" s="3" customFormat="1" x14ac:dyDescent="0.25">
      <c r="A44" s="23"/>
      <c r="B44" t="s">
        <v>94</v>
      </c>
      <c r="C44" s="6">
        <v>87.320303252000002</v>
      </c>
      <c r="D44" s="8">
        <v>90.912970896999994</v>
      </c>
      <c r="E44" s="6">
        <v>83.727635606999996</v>
      </c>
      <c r="F44" s="16"/>
      <c r="G44" s="16"/>
      <c r="H44" s="16"/>
    </row>
    <row r="45" spans="1:8" s="3" customFormat="1" x14ac:dyDescent="0.25">
      <c r="A45" s="23"/>
      <c r="B45" t="s">
        <v>26</v>
      </c>
      <c r="C45" s="6">
        <v>87.136626656999994</v>
      </c>
      <c r="D45" s="8">
        <v>94.410841707000003</v>
      </c>
      <c r="E45" s="6">
        <v>79.862411606999999</v>
      </c>
      <c r="F45" s="16"/>
      <c r="G45" s="16"/>
      <c r="H45" s="16"/>
    </row>
    <row r="46" spans="1:8" s="3" customFormat="1" x14ac:dyDescent="0.25">
      <c r="A46" s="23"/>
      <c r="B46" t="s">
        <v>17</v>
      </c>
      <c r="C46" s="6">
        <v>86.922621723000006</v>
      </c>
      <c r="D46" s="8">
        <v>89.845555077</v>
      </c>
      <c r="E46" s="6">
        <v>83.999688370000001</v>
      </c>
      <c r="F46" s="16"/>
      <c r="G46" s="16"/>
      <c r="H46" s="16"/>
    </row>
    <row r="47" spans="1:8" s="3" customFormat="1" x14ac:dyDescent="0.25">
      <c r="A47" s="23"/>
      <c r="B47" t="s">
        <v>42</v>
      </c>
      <c r="C47" s="6">
        <v>86.812874023000006</v>
      </c>
      <c r="D47" s="8">
        <v>85.120917736999999</v>
      </c>
      <c r="E47" s="10">
        <v>88.504830310000003</v>
      </c>
      <c r="F47" s="16"/>
      <c r="G47" s="16"/>
      <c r="H47" s="16"/>
    </row>
    <row r="48" spans="1:8" s="3" customFormat="1" x14ac:dyDescent="0.25">
      <c r="A48" s="23"/>
      <c r="B48" t="s">
        <v>66</v>
      </c>
      <c r="C48" s="6">
        <v>86.624922548000001</v>
      </c>
      <c r="D48" s="8">
        <v>94.062288957000007</v>
      </c>
      <c r="E48" s="6">
        <v>79.187556139999998</v>
      </c>
      <c r="F48" s="16"/>
      <c r="G48" s="16"/>
      <c r="H48" s="16"/>
    </row>
    <row r="49" spans="1:8" s="3" customFormat="1" x14ac:dyDescent="0.25">
      <c r="A49" s="23"/>
      <c r="B49" t="s">
        <v>65</v>
      </c>
      <c r="C49" s="6">
        <v>86.386748393000005</v>
      </c>
      <c r="D49" s="8">
        <v>85.604288252999993</v>
      </c>
      <c r="E49" s="10">
        <v>87.169208533000003</v>
      </c>
      <c r="F49" s="16"/>
      <c r="G49" s="16"/>
      <c r="H49" s="16"/>
    </row>
    <row r="50" spans="1:8" s="3" customFormat="1" x14ac:dyDescent="0.25">
      <c r="A50" s="23"/>
      <c r="B50" t="s">
        <v>37</v>
      </c>
      <c r="C50" s="6">
        <v>86.014085175000005</v>
      </c>
      <c r="D50" s="8">
        <v>93.616597702999996</v>
      </c>
      <c r="E50" s="6">
        <v>78.411572647</v>
      </c>
      <c r="F50" s="16"/>
      <c r="G50" s="16"/>
      <c r="H50" s="16"/>
    </row>
    <row r="51" spans="1:8" s="3" customFormat="1" x14ac:dyDescent="0.25">
      <c r="A51" s="23"/>
      <c r="B51" t="s">
        <v>29</v>
      </c>
      <c r="C51" s="6">
        <v>85.898574242999999</v>
      </c>
      <c r="D51" s="8">
        <v>93.654889663000006</v>
      </c>
      <c r="E51" s="6">
        <v>78.142258823000006</v>
      </c>
      <c r="F51" s="16"/>
      <c r="G51" s="16"/>
      <c r="H51" s="16"/>
    </row>
    <row r="52" spans="1:8" s="3" customFormat="1" x14ac:dyDescent="0.25">
      <c r="A52" s="23"/>
      <c r="B52" t="s">
        <v>95</v>
      </c>
      <c r="C52" s="6">
        <v>84.309515515000001</v>
      </c>
      <c r="D52" s="8">
        <v>85.526767120000002</v>
      </c>
      <c r="E52" s="6">
        <v>83.09226391</v>
      </c>
      <c r="F52" s="16"/>
      <c r="G52" s="16"/>
      <c r="H52" s="16"/>
    </row>
    <row r="53" spans="1:8" s="3" customFormat="1" x14ac:dyDescent="0.25">
      <c r="A53" s="23"/>
      <c r="B53" t="s">
        <v>41</v>
      </c>
      <c r="C53" s="6">
        <v>84.297146936999994</v>
      </c>
      <c r="D53" s="8">
        <v>93.214102753000006</v>
      </c>
      <c r="E53" s="6">
        <v>75.380191120000006</v>
      </c>
      <c r="F53" s="16"/>
      <c r="G53" s="16"/>
      <c r="H53" s="16"/>
    </row>
    <row r="54" spans="1:8" s="3" customFormat="1" x14ac:dyDescent="0.25">
      <c r="A54" s="23"/>
      <c r="B54" t="s">
        <v>39</v>
      </c>
      <c r="C54" s="6">
        <v>83.502146162000003</v>
      </c>
      <c r="D54" s="8">
        <v>82.376587373000007</v>
      </c>
      <c r="E54" s="6">
        <v>84.627704949999995</v>
      </c>
      <c r="F54" s="16"/>
      <c r="G54" s="16"/>
      <c r="H54" s="16"/>
    </row>
    <row r="55" spans="1:8" s="3" customFormat="1" x14ac:dyDescent="0.25">
      <c r="A55" s="23"/>
      <c r="B55" t="s">
        <v>16</v>
      </c>
      <c r="C55" s="6">
        <v>83.424251537000004</v>
      </c>
      <c r="D55" s="8">
        <v>87.201720463000001</v>
      </c>
      <c r="E55" s="6">
        <v>79.646782610000002</v>
      </c>
      <c r="F55" s="16"/>
      <c r="G55" s="16"/>
      <c r="H55" s="16"/>
    </row>
    <row r="56" spans="1:8" s="3" customFormat="1" x14ac:dyDescent="0.25">
      <c r="A56" s="23"/>
      <c r="B56" s="34" t="s">
        <v>78</v>
      </c>
      <c r="C56" s="35">
        <v>83.212904405000003</v>
      </c>
      <c r="D56" s="39">
        <v>82.126977663000005</v>
      </c>
      <c r="E56" s="35">
        <v>84.298831147000001</v>
      </c>
      <c r="F56" s="16"/>
      <c r="G56" s="16"/>
      <c r="H56" s="16"/>
    </row>
    <row r="57" spans="1:8" s="3" customFormat="1" x14ac:dyDescent="0.25">
      <c r="A57" s="23"/>
      <c r="B57" t="s">
        <v>21</v>
      </c>
      <c r="C57" s="6">
        <v>82.860962267000005</v>
      </c>
      <c r="D57" s="8">
        <v>84.316459377000001</v>
      </c>
      <c r="E57" s="6">
        <v>81.405465156999995</v>
      </c>
      <c r="F57" s="16"/>
      <c r="G57" s="16"/>
      <c r="H57" s="16"/>
    </row>
    <row r="58" spans="1:8" s="3" customFormat="1" x14ac:dyDescent="0.25">
      <c r="A58" s="23"/>
      <c r="B58" t="s">
        <v>18</v>
      </c>
      <c r="C58" s="6">
        <v>81.788728809999995</v>
      </c>
      <c r="D58" s="8">
        <v>86.961992183000007</v>
      </c>
      <c r="E58" s="6">
        <v>76.615465436999997</v>
      </c>
      <c r="F58" s="16"/>
      <c r="G58" s="16"/>
      <c r="H58" s="16"/>
    </row>
    <row r="59" spans="1:8" s="3" customFormat="1" x14ac:dyDescent="0.25">
      <c r="A59" s="23"/>
      <c r="B59" t="s">
        <v>35</v>
      </c>
      <c r="C59" s="6">
        <v>81.043165977000001</v>
      </c>
      <c r="D59" s="8">
        <v>86.372964186999994</v>
      </c>
      <c r="E59" s="6">
        <v>75.713367766999994</v>
      </c>
      <c r="F59" s="16"/>
      <c r="G59" s="16"/>
      <c r="H59" s="16"/>
    </row>
    <row r="60" spans="1:8" s="3" customFormat="1" x14ac:dyDescent="0.25">
      <c r="A60" s="23"/>
      <c r="B60" t="s">
        <v>36</v>
      </c>
      <c r="C60" s="6">
        <v>79.858160519999998</v>
      </c>
      <c r="D60" s="8">
        <v>83.590056509999997</v>
      </c>
      <c r="E60" s="6">
        <v>76.12626453</v>
      </c>
      <c r="F60" s="16"/>
      <c r="G60" s="16"/>
      <c r="H60" s="16"/>
    </row>
    <row r="61" spans="1:8" s="3" customFormat="1" x14ac:dyDescent="0.25">
      <c r="A61" s="23"/>
      <c r="B61"/>
      <c r="C61" s="16"/>
      <c r="D61" s="8"/>
      <c r="E61" s="6"/>
      <c r="F61" s="16"/>
      <c r="G61" s="16"/>
      <c r="H61" s="16"/>
    </row>
    <row r="62" spans="1:8" s="3" customFormat="1" x14ac:dyDescent="0.25">
      <c r="A62" s="23"/>
      <c r="B62" t="s">
        <v>0</v>
      </c>
      <c r="C62" s="8">
        <f>AVERAGE(C2:C60)</f>
        <v>89.993390095322013</v>
      </c>
      <c r="D62" s="8">
        <f>AVERAGE(D2:D60)</f>
        <v>95.484900305389829</v>
      </c>
      <c r="E62" s="6">
        <f>AVERAGE(E2:E60)</f>
        <v>84.501879885050869</v>
      </c>
      <c r="F62" s="16"/>
      <c r="G62" s="16"/>
      <c r="H62" s="16"/>
    </row>
    <row r="63" spans="1:8" s="3" customFormat="1" x14ac:dyDescent="0.25">
      <c r="A63" s="23"/>
      <c r="B63" t="s">
        <v>1</v>
      </c>
      <c r="C63" s="8">
        <f>1.65005*4.99531</f>
        <v>8.2425112654999992</v>
      </c>
      <c r="D63" s="8">
        <f>1.6581*7.3882</f>
        <v>12.25037442</v>
      </c>
      <c r="E63" s="6">
        <f>1.6581*4.63859</f>
        <v>7.691246078999999</v>
      </c>
      <c r="F63" s="16"/>
      <c r="G63" s="16"/>
      <c r="H63" s="16"/>
    </row>
    <row r="64" spans="1:8" s="3" customFormat="1" x14ac:dyDescent="0.25">
      <c r="A64" s="23"/>
      <c r="B64" t="s">
        <v>2</v>
      </c>
      <c r="C64" s="3">
        <v>12</v>
      </c>
      <c r="D64" s="16">
        <v>11</v>
      </c>
      <c r="E64" s="3">
        <v>9</v>
      </c>
      <c r="F64" s="16"/>
      <c r="G64" s="16"/>
      <c r="H64" s="16"/>
    </row>
    <row r="65" spans="1:8" s="3" customFormat="1" ht="15.75" thickBot="1" x14ac:dyDescent="0.3">
      <c r="A65" s="24"/>
      <c r="B65" t="s">
        <v>3</v>
      </c>
      <c r="C65" s="16">
        <v>0.47</v>
      </c>
      <c r="D65" s="16">
        <v>0.54</v>
      </c>
      <c r="E65" s="3">
        <v>0.61</v>
      </c>
      <c r="F65" s="16"/>
      <c r="G65" s="16"/>
      <c r="H65" s="16"/>
    </row>
    <row r="66" spans="1:8" s="3" customFormat="1" x14ac:dyDescent="0.25">
      <c r="A66"/>
      <c r="B66" s="13"/>
      <c r="C66" s="16"/>
      <c r="D66" s="16"/>
      <c r="E66" s="16"/>
      <c r="F66" s="16"/>
      <c r="G66" s="16"/>
      <c r="H66" s="16"/>
    </row>
    <row r="67" spans="1:8" s="3" customFormat="1" ht="15.75" thickBot="1" x14ac:dyDescent="0.3">
      <c r="A67"/>
      <c r="B67" s="13"/>
      <c r="C67" s="16"/>
      <c r="D67" s="16"/>
      <c r="E67" s="16"/>
      <c r="F67" s="16"/>
      <c r="G67" s="16"/>
      <c r="H67" s="16"/>
    </row>
    <row r="68" spans="1:8" s="3" customFormat="1" x14ac:dyDescent="0.25">
      <c r="A68" s="28" t="s">
        <v>55</v>
      </c>
      <c r="B68" t="s">
        <v>52</v>
      </c>
      <c r="C68" s="10">
        <f t="shared" ref="C68:C74" si="0">AVERAGE(D68:E68)</f>
        <v>93.251199900000003</v>
      </c>
      <c r="D68" s="8">
        <v>75.915394000000006</v>
      </c>
      <c r="E68" s="8">
        <v>110.5870058</v>
      </c>
      <c r="F68" s="16"/>
      <c r="G68" s="16"/>
      <c r="H68" s="16"/>
    </row>
    <row r="69" spans="1:8" s="3" customFormat="1" x14ac:dyDescent="0.25">
      <c r="A69" s="29"/>
      <c r="B69" t="s">
        <v>51</v>
      </c>
      <c r="C69" s="10">
        <f t="shared" si="0"/>
        <v>88.128107889999995</v>
      </c>
      <c r="D69" s="8">
        <v>69.496447000000003</v>
      </c>
      <c r="E69" s="8">
        <v>106.75976878</v>
      </c>
      <c r="F69" s="16"/>
      <c r="G69" s="16"/>
      <c r="H69" s="16"/>
    </row>
    <row r="70" spans="1:8" s="3" customFormat="1" x14ac:dyDescent="0.25">
      <c r="A70" s="29"/>
      <c r="B70" t="s">
        <v>48</v>
      </c>
      <c r="C70" s="10">
        <f t="shared" si="0"/>
        <v>87.443619816665006</v>
      </c>
      <c r="D70" s="8">
        <v>67.623886999999996</v>
      </c>
      <c r="E70" s="8">
        <v>107.26335263333</v>
      </c>
      <c r="F70" s="16"/>
      <c r="G70" s="16"/>
      <c r="H70" s="16"/>
    </row>
    <row r="71" spans="1:8" s="3" customFormat="1" x14ac:dyDescent="0.25">
      <c r="A71" s="29"/>
      <c r="B71" t="s">
        <v>49</v>
      </c>
      <c r="C71" s="6">
        <f t="shared" si="0"/>
        <v>83.900588598334991</v>
      </c>
      <c r="D71" s="8">
        <v>61.645708999999997</v>
      </c>
      <c r="E71" s="8">
        <v>106.15546819667</v>
      </c>
      <c r="F71" s="16"/>
      <c r="G71" s="16"/>
      <c r="H71" s="16"/>
    </row>
    <row r="72" spans="1:8" s="3" customFormat="1" x14ac:dyDescent="0.25">
      <c r="A72" s="29"/>
      <c r="B72" t="s">
        <v>54</v>
      </c>
      <c r="C72" s="6">
        <f t="shared" si="0"/>
        <v>81.516807481664998</v>
      </c>
      <c r="D72" s="8">
        <v>56.777430000000003</v>
      </c>
      <c r="E72" s="8">
        <v>106.25618496333</v>
      </c>
      <c r="F72" s="16"/>
      <c r="G72" s="16"/>
      <c r="H72" s="16"/>
    </row>
    <row r="73" spans="1:8" s="3" customFormat="1" x14ac:dyDescent="0.25">
      <c r="A73" s="29"/>
      <c r="B73" t="s">
        <v>50</v>
      </c>
      <c r="C73" s="6">
        <f t="shared" si="0"/>
        <v>80.771771948333509</v>
      </c>
      <c r="D73" s="8">
        <v>69.421278000000001</v>
      </c>
      <c r="E73" s="8">
        <v>92.122265896667002</v>
      </c>
      <c r="F73" s="16"/>
      <c r="G73" s="16"/>
      <c r="H73" s="16"/>
    </row>
    <row r="74" spans="1:8" s="3" customFormat="1" x14ac:dyDescent="0.25">
      <c r="A74" s="29"/>
      <c r="B74" t="s">
        <v>53</v>
      </c>
      <c r="C74" s="6">
        <f t="shared" si="0"/>
        <v>79.09206811</v>
      </c>
      <c r="D74" s="8">
        <v>65.491141999999996</v>
      </c>
      <c r="E74" s="8">
        <v>92.692994220000003</v>
      </c>
      <c r="F74" s="16"/>
      <c r="G74" s="16"/>
      <c r="H74" s="16"/>
    </row>
    <row r="75" spans="1:8" s="3" customFormat="1" x14ac:dyDescent="0.25">
      <c r="A75" s="29"/>
      <c r="B75"/>
      <c r="D75" s="16"/>
      <c r="E75" s="8"/>
      <c r="F75" s="16"/>
      <c r="G75" s="16"/>
      <c r="H75" s="16"/>
    </row>
    <row r="76" spans="1:8" s="3" customFormat="1" x14ac:dyDescent="0.25">
      <c r="A76" s="29"/>
      <c r="B76" t="s">
        <v>0</v>
      </c>
      <c r="C76" s="8">
        <f>AVERAGE(C68:C74)</f>
        <v>84.872023392142637</v>
      </c>
      <c r="D76" s="8">
        <f>AVERAGE(D68:D74)</f>
        <v>66.624469571428563</v>
      </c>
      <c r="E76" s="6">
        <f>AVERAGE(E68:E74)</f>
        <v>103.11957721285671</v>
      </c>
      <c r="F76" s="16"/>
      <c r="G76" s="16"/>
      <c r="H76" s="16"/>
    </row>
    <row r="77" spans="1:8" s="3" customFormat="1" x14ac:dyDescent="0.25">
      <c r="A77" s="29"/>
      <c r="B77" t="s">
        <v>1</v>
      </c>
      <c r="C77" s="6">
        <f>1.69092*4.99775</f>
        <v>8.4507954299999994</v>
      </c>
      <c r="D77" s="8" t="s">
        <v>13</v>
      </c>
      <c r="E77" s="6" t="s">
        <v>13</v>
      </c>
      <c r="F77" s="16"/>
      <c r="G77" s="16"/>
      <c r="H77" s="16"/>
    </row>
    <row r="78" spans="1:8" s="3" customFormat="1" x14ac:dyDescent="0.25">
      <c r="A78" s="29"/>
      <c r="B78" t="s">
        <v>2</v>
      </c>
      <c r="C78" s="3">
        <v>24</v>
      </c>
      <c r="D78" s="8">
        <v>12</v>
      </c>
      <c r="E78" s="6">
        <v>10</v>
      </c>
      <c r="F78" s="16"/>
      <c r="G78" s="16"/>
      <c r="H78" s="16"/>
    </row>
    <row r="79" spans="1:8" s="3" customFormat="1" ht="15.75" thickBot="1" x14ac:dyDescent="0.3">
      <c r="A79" s="30"/>
      <c r="B79" t="s">
        <v>3</v>
      </c>
      <c r="C79" s="3">
        <v>0.85</v>
      </c>
      <c r="D79" s="18">
        <v>0.5</v>
      </c>
      <c r="E79" s="3">
        <v>0.56000000000000005</v>
      </c>
      <c r="F79" s="16"/>
      <c r="G79" s="16"/>
      <c r="H79" s="16"/>
    </row>
    <row r="81" spans="1:8" s="3" customFormat="1" ht="15.75" thickBot="1" x14ac:dyDescent="0.3">
      <c r="A81"/>
      <c r="B81" s="13"/>
      <c r="C81" s="16"/>
      <c r="D81" s="16"/>
      <c r="E81" s="16"/>
      <c r="F81" s="16"/>
      <c r="G81" s="16"/>
      <c r="H81" s="16"/>
    </row>
    <row r="82" spans="1:8" s="3" customFormat="1" x14ac:dyDescent="0.25">
      <c r="A82" s="25" t="s">
        <v>59</v>
      </c>
      <c r="B82" s="13"/>
      <c r="C82" s="8"/>
      <c r="D82" s="16"/>
      <c r="E82" s="8"/>
      <c r="F82" s="16"/>
      <c r="G82" s="16"/>
      <c r="H82" s="16"/>
    </row>
    <row r="83" spans="1:8" s="3" customFormat="1" x14ac:dyDescent="0.25">
      <c r="A83" s="26"/>
      <c r="B83" s="13"/>
      <c r="C83" s="8"/>
      <c r="D83" s="16"/>
      <c r="E83" s="8"/>
      <c r="F83" s="16"/>
      <c r="G83" s="16"/>
      <c r="H83" s="16"/>
    </row>
    <row r="84" spans="1:8" s="3" customFormat="1" x14ac:dyDescent="0.25">
      <c r="A84" s="26"/>
      <c r="B84" s="13"/>
      <c r="C84" s="16"/>
      <c r="D84" s="16"/>
      <c r="E84" s="8"/>
      <c r="F84" s="16"/>
      <c r="G84" s="16"/>
      <c r="H84" s="16"/>
    </row>
    <row r="85" spans="1:8" s="3" customFormat="1" x14ac:dyDescent="0.25">
      <c r="A85" s="26"/>
      <c r="B85" s="13" t="s">
        <v>0</v>
      </c>
      <c r="C85" s="8"/>
      <c r="D85" s="8"/>
      <c r="E85" s="8"/>
      <c r="F85" s="16"/>
      <c r="G85" s="16"/>
      <c r="H85" s="16"/>
    </row>
    <row r="86" spans="1:8" s="3" customFormat="1" x14ac:dyDescent="0.25">
      <c r="A86" s="26"/>
      <c r="B86" s="13" t="s">
        <v>1</v>
      </c>
      <c r="C86" s="16"/>
      <c r="D86" s="16"/>
      <c r="E86" s="16"/>
      <c r="F86" s="16"/>
      <c r="G86" s="16"/>
      <c r="H86" s="16"/>
    </row>
    <row r="87" spans="1:8" s="3" customFormat="1" x14ac:dyDescent="0.25">
      <c r="A87" s="26"/>
      <c r="B87" s="13" t="s">
        <v>2</v>
      </c>
      <c r="C87" s="16"/>
      <c r="D87" s="16"/>
      <c r="E87" s="16"/>
      <c r="F87" s="16"/>
      <c r="G87" s="16"/>
      <c r="H87" s="16"/>
    </row>
    <row r="88" spans="1:8" s="3" customFormat="1" ht="15.75" thickBot="1" x14ac:dyDescent="0.3">
      <c r="A88" s="27"/>
      <c r="B88" s="13" t="s">
        <v>3</v>
      </c>
      <c r="C88" s="16"/>
      <c r="D88" s="16"/>
      <c r="E88" s="16"/>
      <c r="F88" s="16"/>
      <c r="G88" s="16"/>
      <c r="H88" s="16"/>
    </row>
    <row r="89" spans="1:8" s="3" customFormat="1" x14ac:dyDescent="0.25">
      <c r="A89"/>
      <c r="B89" s="13"/>
      <c r="C89" s="16"/>
      <c r="D89" s="16"/>
      <c r="E89" s="16"/>
      <c r="F89" s="16"/>
      <c r="G89" s="16"/>
      <c r="H89" s="16"/>
    </row>
  </sheetData>
  <sortState ref="B68:E74">
    <sortCondition descending="1" ref="C68:C74"/>
  </sortState>
  <mergeCells count="3">
    <mergeCell ref="A2:A65"/>
    <mergeCell ref="A68:A79"/>
    <mergeCell ref="A82:A8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pane ySplit="1" topLeftCell="A2" activePane="bottomLeft" state="frozen"/>
      <selection pane="bottomLeft" activeCell="C17" sqref="C17"/>
    </sheetView>
  </sheetViews>
  <sheetFormatPr defaultRowHeight="15" x14ac:dyDescent="0.25"/>
  <cols>
    <col min="2" max="2" width="26.85546875" bestFit="1" customWidth="1"/>
    <col min="3" max="3" width="12" bestFit="1" customWidth="1"/>
    <col min="4" max="4" width="7" customWidth="1"/>
    <col min="5" max="5" width="9" style="3"/>
    <col min="6" max="6" width="12" customWidth="1"/>
  </cols>
  <sheetData>
    <row r="1" spans="1:6" ht="14.25" x14ac:dyDescent="0.45">
      <c r="C1" t="s">
        <v>102</v>
      </c>
      <c r="D1" t="s">
        <v>103</v>
      </c>
      <c r="E1" s="2" t="s">
        <v>104</v>
      </c>
      <c r="F1" t="s">
        <v>105</v>
      </c>
    </row>
    <row r="2" spans="1:6" x14ac:dyDescent="0.25">
      <c r="A2" s="32" t="s">
        <v>81</v>
      </c>
      <c r="B2" t="s">
        <v>15</v>
      </c>
      <c r="C2" s="10">
        <v>90.621979328999998</v>
      </c>
      <c r="D2" s="10">
        <v>93.745000000000005</v>
      </c>
      <c r="E2" s="10">
        <v>87.498999999999995</v>
      </c>
      <c r="F2" s="10" t="s">
        <v>106</v>
      </c>
    </row>
    <row r="3" spans="1:6" x14ac:dyDescent="0.25">
      <c r="A3" s="32"/>
      <c r="B3" t="s">
        <v>27</v>
      </c>
      <c r="C3" s="10">
        <v>89.822665155999999</v>
      </c>
      <c r="D3" s="10">
        <v>92.534000000000006</v>
      </c>
      <c r="E3" s="10">
        <v>87.111000000000004</v>
      </c>
      <c r="F3" s="10" t="s">
        <v>106</v>
      </c>
    </row>
    <row r="4" spans="1:6" x14ac:dyDescent="0.25">
      <c r="A4" s="32"/>
      <c r="B4" t="s">
        <v>22</v>
      </c>
      <c r="C4" s="10">
        <v>88.569494671000001</v>
      </c>
      <c r="D4" s="10">
        <v>102.265</v>
      </c>
      <c r="E4" s="10">
        <v>74.873999999999995</v>
      </c>
      <c r="F4" s="10" t="s">
        <v>106</v>
      </c>
    </row>
    <row r="5" spans="1:6" x14ac:dyDescent="0.25">
      <c r="A5" s="32"/>
      <c r="B5" t="s">
        <v>23</v>
      </c>
      <c r="C5" s="10">
        <v>87.888981387000001</v>
      </c>
      <c r="D5" s="10">
        <v>96.206999999999994</v>
      </c>
      <c r="E5" s="10">
        <v>79.570999999999998</v>
      </c>
      <c r="F5" s="10" t="s">
        <v>106</v>
      </c>
    </row>
    <row r="6" spans="1:6" x14ac:dyDescent="0.25">
      <c r="A6" s="32"/>
      <c r="B6" t="s">
        <v>44</v>
      </c>
      <c r="C6" s="10">
        <v>87.457417814999999</v>
      </c>
      <c r="D6" s="10">
        <v>96.783000000000001</v>
      </c>
      <c r="E6" s="10">
        <v>78.132000000000005</v>
      </c>
      <c r="F6" s="10" t="s">
        <v>106</v>
      </c>
    </row>
    <row r="7" spans="1:6" x14ac:dyDescent="0.25">
      <c r="A7" s="32"/>
      <c r="B7" s="34" t="s">
        <v>75</v>
      </c>
      <c r="C7" s="36">
        <v>84.864627908000003</v>
      </c>
      <c r="D7" s="36">
        <v>94.832999999999998</v>
      </c>
      <c r="E7" s="36">
        <v>74.896000000000001</v>
      </c>
      <c r="F7" s="36" t="s">
        <v>106</v>
      </c>
    </row>
    <row r="8" spans="1:6" x14ac:dyDescent="0.25">
      <c r="A8" s="32"/>
      <c r="B8" t="s">
        <v>30</v>
      </c>
      <c r="C8" s="10">
        <v>84.232783838000003</v>
      </c>
      <c r="D8" s="10">
        <v>96.716999999999999</v>
      </c>
      <c r="E8" s="6">
        <v>71.748000000000005</v>
      </c>
      <c r="F8" s="10" t="s">
        <v>106</v>
      </c>
    </row>
    <row r="9" spans="1:6" x14ac:dyDescent="0.25">
      <c r="A9" s="32"/>
      <c r="B9" s="34" t="s">
        <v>45</v>
      </c>
      <c r="C9" s="36">
        <v>83.806973838000005</v>
      </c>
      <c r="D9" s="36">
        <v>95.251000000000005</v>
      </c>
      <c r="E9" s="35">
        <v>72.363</v>
      </c>
      <c r="F9" s="36" t="s">
        <v>106</v>
      </c>
    </row>
    <row r="10" spans="1:6" x14ac:dyDescent="0.25">
      <c r="A10" s="32"/>
      <c r="B10" t="s">
        <v>17</v>
      </c>
      <c r="C10" s="10">
        <v>83.570538311999996</v>
      </c>
      <c r="D10" s="6">
        <v>89.284999999999997</v>
      </c>
      <c r="E10" s="10">
        <v>77.855999999999995</v>
      </c>
      <c r="F10" s="10" t="s">
        <v>106</v>
      </c>
    </row>
    <row r="11" spans="1:6" x14ac:dyDescent="0.25">
      <c r="A11" s="32"/>
      <c r="B11" t="s">
        <v>26</v>
      </c>
      <c r="C11" s="10">
        <v>83.372011329000003</v>
      </c>
      <c r="D11" s="10">
        <v>93.316000000000003</v>
      </c>
      <c r="E11" s="10">
        <v>73.427999999999997</v>
      </c>
      <c r="F11" s="10" t="s">
        <v>106</v>
      </c>
    </row>
    <row r="12" spans="1:6" x14ac:dyDescent="0.25">
      <c r="A12" s="32"/>
      <c r="B12" t="s">
        <v>28</v>
      </c>
      <c r="C12" s="10">
        <v>82.245894531999994</v>
      </c>
      <c r="D12" s="10">
        <v>91.552000000000007</v>
      </c>
      <c r="E12" s="6">
        <v>72.94</v>
      </c>
      <c r="F12" s="10" t="s">
        <v>106</v>
      </c>
    </row>
    <row r="13" spans="1:6" x14ac:dyDescent="0.25">
      <c r="A13" s="32"/>
      <c r="B13" t="s">
        <v>29</v>
      </c>
      <c r="C13" s="10">
        <v>81.470815329000004</v>
      </c>
      <c r="D13" s="10">
        <v>92.331000000000003</v>
      </c>
      <c r="E13" s="6">
        <v>70.611000000000004</v>
      </c>
      <c r="F13" s="10" t="s">
        <v>106</v>
      </c>
    </row>
    <row r="14" spans="1:6" x14ac:dyDescent="0.25">
      <c r="A14" s="32"/>
      <c r="B14" t="s">
        <v>42</v>
      </c>
      <c r="C14" s="10">
        <v>81.392545815000005</v>
      </c>
      <c r="D14" s="10">
        <v>90.32</v>
      </c>
      <c r="E14" s="6">
        <v>72.465000000000003</v>
      </c>
      <c r="F14" s="10" t="s">
        <v>106</v>
      </c>
    </row>
    <row r="15" spans="1:6" x14ac:dyDescent="0.25">
      <c r="A15" s="32"/>
      <c r="B15" t="s">
        <v>18</v>
      </c>
      <c r="C15" s="10">
        <v>81.326904045999996</v>
      </c>
      <c r="D15" s="10">
        <v>92.35</v>
      </c>
      <c r="E15" s="6">
        <v>70.304000000000002</v>
      </c>
      <c r="F15" s="10" t="s">
        <v>106</v>
      </c>
    </row>
    <row r="16" spans="1:6" x14ac:dyDescent="0.25">
      <c r="A16" s="32"/>
      <c r="B16" t="s">
        <v>16</v>
      </c>
      <c r="C16" s="6">
        <v>79.907211364000005</v>
      </c>
      <c r="D16" s="10">
        <v>93.706000000000003</v>
      </c>
      <c r="E16" s="6">
        <v>66.108999999999995</v>
      </c>
      <c r="F16" s="10" t="s">
        <v>106</v>
      </c>
    </row>
    <row r="17" spans="1:6" x14ac:dyDescent="0.25">
      <c r="A17" s="32"/>
      <c r="B17" t="s">
        <v>36</v>
      </c>
      <c r="C17" s="6">
        <v>79.084740474</v>
      </c>
      <c r="D17" s="10">
        <v>90.058000000000007</v>
      </c>
      <c r="E17" s="6">
        <v>68.111999999999995</v>
      </c>
      <c r="F17" s="10" t="s">
        <v>106</v>
      </c>
    </row>
    <row r="18" spans="1:6" x14ac:dyDescent="0.25">
      <c r="A18" s="32"/>
      <c r="B18" s="34" t="s">
        <v>78</v>
      </c>
      <c r="C18" s="35">
        <v>79.060873271999995</v>
      </c>
      <c r="D18" s="36">
        <v>90.272999999999996</v>
      </c>
      <c r="E18" s="35">
        <v>67.847999999999999</v>
      </c>
      <c r="F18" s="36" t="s">
        <v>106</v>
      </c>
    </row>
    <row r="19" spans="1:6" x14ac:dyDescent="0.25">
      <c r="A19" s="32"/>
      <c r="B19" t="s">
        <v>39</v>
      </c>
      <c r="C19" s="6">
        <v>78.616639097999993</v>
      </c>
      <c r="D19" s="6">
        <v>74.004999999999995</v>
      </c>
      <c r="E19" s="10">
        <v>83.227999999999994</v>
      </c>
      <c r="F19" s="10" t="s">
        <v>106</v>
      </c>
    </row>
    <row r="20" spans="1:6" x14ac:dyDescent="0.25">
      <c r="A20" s="32"/>
      <c r="B20" t="s">
        <v>63</v>
      </c>
      <c r="C20" s="6">
        <v>78.525908173000005</v>
      </c>
      <c r="D20" s="10">
        <v>89.778999999999996</v>
      </c>
      <c r="E20" s="6">
        <v>67.272999999999996</v>
      </c>
      <c r="F20" s="10" t="s">
        <v>106</v>
      </c>
    </row>
    <row r="21" spans="1:6" x14ac:dyDescent="0.25">
      <c r="A21" s="32"/>
      <c r="B21" t="s">
        <v>14</v>
      </c>
      <c r="C21" s="6">
        <v>78.341585561000002</v>
      </c>
      <c r="D21" s="6">
        <v>80.414000000000001</v>
      </c>
      <c r="E21" s="10">
        <v>76.269000000000005</v>
      </c>
      <c r="F21" s="10" t="s">
        <v>106</v>
      </c>
    </row>
    <row r="22" spans="1:6" x14ac:dyDescent="0.25">
      <c r="A22" s="32"/>
      <c r="B22" t="s">
        <v>77</v>
      </c>
      <c r="C22" s="6">
        <v>78.318561987999999</v>
      </c>
      <c r="D22" s="10">
        <v>90.468999999999994</v>
      </c>
      <c r="E22" s="6">
        <v>66.168000000000006</v>
      </c>
      <c r="F22" s="10" t="s">
        <v>106</v>
      </c>
    </row>
    <row r="23" spans="1:6" x14ac:dyDescent="0.25">
      <c r="A23" s="32"/>
      <c r="B23" t="s">
        <v>76</v>
      </c>
      <c r="C23" s="6">
        <v>77.935132382000006</v>
      </c>
      <c r="D23" s="6">
        <v>84.081999999999994</v>
      </c>
      <c r="E23" s="6">
        <v>71.789000000000001</v>
      </c>
      <c r="F23" s="10" t="s">
        <v>106</v>
      </c>
    </row>
    <row r="24" spans="1:6" x14ac:dyDescent="0.25">
      <c r="A24" s="32"/>
      <c r="B24" t="s">
        <v>43</v>
      </c>
      <c r="C24" s="6">
        <v>77.586501433999999</v>
      </c>
      <c r="D24" s="6">
        <v>86.754000000000005</v>
      </c>
      <c r="E24" s="6">
        <v>68.418999999999997</v>
      </c>
      <c r="F24" s="10" t="s">
        <v>106</v>
      </c>
    </row>
    <row r="25" spans="1:6" x14ac:dyDescent="0.25">
      <c r="A25" s="32"/>
      <c r="B25" t="s">
        <v>24</v>
      </c>
      <c r="C25" s="6">
        <v>77.453694554999998</v>
      </c>
      <c r="D25" s="6">
        <v>84.394999999999996</v>
      </c>
      <c r="E25" s="6">
        <v>70.513000000000005</v>
      </c>
      <c r="F25" s="10" t="s">
        <v>106</v>
      </c>
    </row>
    <row r="26" spans="1:6" x14ac:dyDescent="0.25">
      <c r="A26" s="32"/>
      <c r="B26" t="s">
        <v>38</v>
      </c>
      <c r="C26" s="6">
        <v>77.014474855000003</v>
      </c>
      <c r="D26" s="6">
        <v>87.227999999999994</v>
      </c>
      <c r="E26" s="6">
        <v>66.801000000000002</v>
      </c>
      <c r="F26" s="10" t="s">
        <v>106</v>
      </c>
    </row>
    <row r="27" spans="1:6" x14ac:dyDescent="0.25">
      <c r="A27" s="32"/>
      <c r="B27" t="s">
        <v>65</v>
      </c>
      <c r="C27" s="6">
        <v>76.940454646999996</v>
      </c>
      <c r="D27" s="6">
        <v>84.61</v>
      </c>
      <c r="E27" s="6">
        <v>69.271000000000001</v>
      </c>
      <c r="F27" s="10" t="s">
        <v>106</v>
      </c>
    </row>
    <row r="28" spans="1:6" x14ac:dyDescent="0.25">
      <c r="A28" s="32"/>
      <c r="B28" t="s">
        <v>34</v>
      </c>
      <c r="C28" s="6">
        <v>76.520270925000005</v>
      </c>
      <c r="D28" s="6">
        <v>86.164000000000001</v>
      </c>
      <c r="E28" s="6">
        <v>66.876000000000005</v>
      </c>
      <c r="F28" s="10" t="s">
        <v>106</v>
      </c>
    </row>
    <row r="29" spans="1:6" x14ac:dyDescent="0.25">
      <c r="A29" s="32"/>
      <c r="B29" t="s">
        <v>80</v>
      </c>
      <c r="C29" s="6">
        <v>75.732801526000003</v>
      </c>
      <c r="D29" s="6">
        <v>86.316999999999993</v>
      </c>
      <c r="E29" s="6">
        <v>65.149000000000001</v>
      </c>
      <c r="F29" s="10" t="s">
        <v>106</v>
      </c>
    </row>
    <row r="30" spans="1:6" x14ac:dyDescent="0.25">
      <c r="A30" s="32"/>
      <c r="B30" t="s">
        <v>31</v>
      </c>
      <c r="C30" s="6">
        <v>75.695403815000006</v>
      </c>
      <c r="D30" s="10">
        <v>94.759</v>
      </c>
      <c r="E30" s="6">
        <v>56.631</v>
      </c>
      <c r="F30" s="10" t="s">
        <v>106</v>
      </c>
    </row>
    <row r="31" spans="1:6" x14ac:dyDescent="0.25">
      <c r="A31" s="32"/>
      <c r="B31" t="s">
        <v>19</v>
      </c>
      <c r="C31" s="6">
        <v>75.026639168000003</v>
      </c>
      <c r="D31" s="6">
        <v>85.540999999999997</v>
      </c>
      <c r="E31" s="6">
        <v>64.512</v>
      </c>
      <c r="F31" s="10" t="s">
        <v>106</v>
      </c>
    </row>
    <row r="32" spans="1:6" x14ac:dyDescent="0.25">
      <c r="A32" s="32"/>
      <c r="B32" s="34" t="s">
        <v>79</v>
      </c>
      <c r="C32" s="35">
        <v>74.612881479999999</v>
      </c>
      <c r="D32" s="35">
        <v>83.025999999999996</v>
      </c>
      <c r="E32" s="35">
        <v>66.2</v>
      </c>
      <c r="F32" s="36" t="s">
        <v>106</v>
      </c>
    </row>
    <row r="33" spans="1:6" x14ac:dyDescent="0.25">
      <c r="A33" s="32"/>
      <c r="B33" t="s">
        <v>37</v>
      </c>
      <c r="C33" s="6">
        <v>74.532337444999996</v>
      </c>
      <c r="D33" s="6">
        <v>83.375</v>
      </c>
      <c r="E33" s="6">
        <v>65.69</v>
      </c>
      <c r="F33" s="10" t="s">
        <v>106</v>
      </c>
    </row>
    <row r="34" spans="1:6" x14ac:dyDescent="0.25">
      <c r="A34" s="32"/>
      <c r="B34" t="s">
        <v>41</v>
      </c>
      <c r="C34" s="6">
        <v>74.000909132999993</v>
      </c>
      <c r="D34" s="6">
        <v>78.180000000000007</v>
      </c>
      <c r="E34" s="6">
        <v>69.820999999999998</v>
      </c>
      <c r="F34" s="10" t="s">
        <v>106</v>
      </c>
    </row>
    <row r="35" spans="1:6" x14ac:dyDescent="0.25">
      <c r="A35" s="32"/>
      <c r="B35" t="s">
        <v>69</v>
      </c>
      <c r="C35" s="6">
        <v>73.406625168000005</v>
      </c>
      <c r="D35" s="6">
        <v>85.647999999999996</v>
      </c>
      <c r="E35" s="6">
        <v>61.164999999999999</v>
      </c>
      <c r="F35" s="10" t="s">
        <v>106</v>
      </c>
    </row>
    <row r="36" spans="1:6" x14ac:dyDescent="0.25">
      <c r="A36" s="32"/>
      <c r="B36" t="s">
        <v>40</v>
      </c>
      <c r="C36" s="6">
        <v>72.455376959999995</v>
      </c>
      <c r="D36" s="6">
        <v>88.275999999999996</v>
      </c>
      <c r="E36" s="6">
        <v>56.634999999999998</v>
      </c>
      <c r="F36" s="10" t="s">
        <v>106</v>
      </c>
    </row>
    <row r="37" spans="1:6" x14ac:dyDescent="0.25">
      <c r="A37" s="32"/>
      <c r="B37" t="s">
        <v>35</v>
      </c>
      <c r="C37" s="6">
        <v>71.733841306000002</v>
      </c>
      <c r="D37" s="6">
        <v>87.231999999999999</v>
      </c>
      <c r="E37" s="6">
        <v>56.235999999999997</v>
      </c>
      <c r="F37" s="10" t="s">
        <v>106</v>
      </c>
    </row>
    <row r="38" spans="1:6" x14ac:dyDescent="0.25">
      <c r="A38" s="32"/>
      <c r="B38" t="s">
        <v>21</v>
      </c>
      <c r="C38" s="6">
        <v>71.425864704999995</v>
      </c>
      <c r="D38" s="6">
        <v>83.968999999999994</v>
      </c>
      <c r="E38" s="6">
        <v>58.883000000000003</v>
      </c>
      <c r="F38" s="10" t="s">
        <v>106</v>
      </c>
    </row>
    <row r="39" spans="1:6" x14ac:dyDescent="0.25">
      <c r="A39" s="32"/>
      <c r="B39" t="s">
        <v>25</v>
      </c>
      <c r="C39" s="6">
        <v>71.212378357999995</v>
      </c>
      <c r="D39" s="6">
        <v>83.013000000000005</v>
      </c>
      <c r="E39" s="6">
        <v>59.411000000000001</v>
      </c>
      <c r="F39" s="10" t="s">
        <v>106</v>
      </c>
    </row>
    <row r="40" spans="1:6" x14ac:dyDescent="0.25">
      <c r="A40" s="32"/>
      <c r="B40" t="s">
        <v>33</v>
      </c>
      <c r="C40" s="6">
        <v>70.461679352999994</v>
      </c>
      <c r="D40" s="6">
        <v>79.48</v>
      </c>
      <c r="E40" s="6">
        <v>61.442999999999998</v>
      </c>
      <c r="F40" s="10" t="s">
        <v>106</v>
      </c>
    </row>
    <row r="41" spans="1:6" x14ac:dyDescent="0.25">
      <c r="A41" s="32"/>
      <c r="B41" t="s">
        <v>61</v>
      </c>
      <c r="C41" s="6">
        <v>70.388566994000001</v>
      </c>
      <c r="D41" s="6">
        <v>80.960999999999999</v>
      </c>
      <c r="E41" s="6">
        <v>59.816000000000003</v>
      </c>
      <c r="F41" s="10" t="s">
        <v>106</v>
      </c>
    </row>
    <row r="42" spans="1:6" x14ac:dyDescent="0.25">
      <c r="A42" s="32"/>
      <c r="B42" t="s">
        <v>32</v>
      </c>
      <c r="C42" s="6">
        <v>68.941191063999995</v>
      </c>
      <c r="D42" s="6">
        <v>84.853999999999999</v>
      </c>
      <c r="E42" s="6">
        <v>53.027999999999999</v>
      </c>
      <c r="F42" s="10" t="s">
        <v>106</v>
      </c>
    </row>
    <row r="43" spans="1:6" x14ac:dyDescent="0.25">
      <c r="A43" s="32"/>
      <c r="B43" t="s">
        <v>64</v>
      </c>
      <c r="C43" s="6">
        <v>68.328301838000002</v>
      </c>
      <c r="D43" s="6">
        <v>83.075999999999993</v>
      </c>
      <c r="E43" s="6">
        <v>53.581000000000003</v>
      </c>
      <c r="F43" s="10" t="s">
        <v>106</v>
      </c>
    </row>
    <row r="44" spans="1:6" x14ac:dyDescent="0.25">
      <c r="A44" s="32"/>
      <c r="B44" t="s">
        <v>67</v>
      </c>
      <c r="C44" s="6">
        <v>68.251069756999996</v>
      </c>
      <c r="D44" s="6">
        <v>73.186999999999998</v>
      </c>
      <c r="E44" s="6">
        <v>63.314999999999998</v>
      </c>
      <c r="F44" s="10" t="s">
        <v>106</v>
      </c>
    </row>
    <row r="45" spans="1:6" x14ac:dyDescent="0.25">
      <c r="A45" s="32"/>
      <c r="B45" t="s">
        <v>20</v>
      </c>
      <c r="C45" s="6">
        <v>67.127416831999994</v>
      </c>
      <c r="D45" s="6">
        <v>63.658999999999999</v>
      </c>
      <c r="E45" s="6">
        <v>70.596000000000004</v>
      </c>
      <c r="F45" s="10" t="s">
        <v>106</v>
      </c>
    </row>
    <row r="46" spans="1:6" x14ac:dyDescent="0.25">
      <c r="A46" s="32"/>
      <c r="B46" t="s">
        <v>66</v>
      </c>
      <c r="C46" s="6">
        <v>63.419089456999998</v>
      </c>
      <c r="D46" s="6">
        <v>76.23</v>
      </c>
      <c r="E46" s="6">
        <v>50.607999999999997</v>
      </c>
      <c r="F46" s="10" t="s">
        <v>106</v>
      </c>
    </row>
    <row r="47" spans="1:6" x14ac:dyDescent="0.25">
      <c r="A47" s="32"/>
    </row>
    <row r="48" spans="1:6" x14ac:dyDescent="0.25">
      <c r="A48" s="32"/>
      <c r="B48" t="s">
        <v>0</v>
      </c>
      <c r="C48" s="6">
        <f>AVERAGE(C2:C46)</f>
        <v>77.615601253155589</v>
      </c>
      <c r="D48" s="6">
        <f t="shared" ref="D48:E48" si="0">AVERAGE(D2:D46)</f>
        <v>87.115755555555538</v>
      </c>
      <c r="E48" s="6">
        <f t="shared" si="0"/>
        <v>68.115422222222207</v>
      </c>
      <c r="F48" s="6" t="s">
        <v>106</v>
      </c>
    </row>
    <row r="49" spans="1:6" x14ac:dyDescent="0.25">
      <c r="A49" s="32"/>
      <c r="B49" t="s">
        <v>1</v>
      </c>
      <c r="C49" s="6">
        <f>1.65168*6.46983</f>
        <v>10.6860888144</v>
      </c>
      <c r="D49" s="6">
        <f>1.66196*7.72597</f>
        <v>12.840253101200002</v>
      </c>
      <c r="E49" s="6">
        <f>1.66235*8.62079</f>
        <v>14.330770256499999</v>
      </c>
      <c r="F49" s="6" t="s">
        <v>106</v>
      </c>
    </row>
    <row r="50" spans="1:6" x14ac:dyDescent="0.25">
      <c r="A50" s="32"/>
      <c r="B50" t="s">
        <v>2</v>
      </c>
      <c r="C50" s="3">
        <v>20</v>
      </c>
      <c r="D50" s="3">
        <v>13</v>
      </c>
      <c r="E50" s="3">
        <v>19</v>
      </c>
      <c r="F50" s="3" t="s">
        <v>106</v>
      </c>
    </row>
    <row r="51" spans="1:6" x14ac:dyDescent="0.25">
      <c r="A51" s="32"/>
      <c r="B51" t="s">
        <v>3</v>
      </c>
      <c r="C51" s="3">
        <v>0.55000000000000004</v>
      </c>
      <c r="D51" s="3">
        <v>0.51</v>
      </c>
      <c r="E51" s="3">
        <v>0.56999999999999995</v>
      </c>
      <c r="F51" s="3" t="s">
        <v>106</v>
      </c>
    </row>
    <row r="57" spans="1:6" x14ac:dyDescent="0.25">
      <c r="A57" s="33" t="s">
        <v>82</v>
      </c>
      <c r="B57" t="s">
        <v>57</v>
      </c>
      <c r="C57" s="3" t="s">
        <v>106</v>
      </c>
      <c r="D57" s="3">
        <v>92</v>
      </c>
      <c r="E57" s="3" t="s">
        <v>106</v>
      </c>
      <c r="F57" s="3" t="s">
        <v>106</v>
      </c>
    </row>
    <row r="58" spans="1:6" x14ac:dyDescent="0.25">
      <c r="A58" s="33"/>
      <c r="B58" t="s">
        <v>58</v>
      </c>
      <c r="C58" s="3" t="s">
        <v>106</v>
      </c>
      <c r="D58" s="3">
        <v>78</v>
      </c>
      <c r="E58" s="3" t="s">
        <v>106</v>
      </c>
      <c r="F58" s="3" t="s">
        <v>106</v>
      </c>
    </row>
    <row r="59" spans="1:6" x14ac:dyDescent="0.25">
      <c r="A59" s="33"/>
      <c r="B59" t="s">
        <v>56</v>
      </c>
      <c r="C59" s="3" t="s">
        <v>106</v>
      </c>
      <c r="D59" s="3">
        <v>69</v>
      </c>
      <c r="E59" s="3" t="s">
        <v>106</v>
      </c>
      <c r="F59" s="3" t="s">
        <v>106</v>
      </c>
    </row>
    <row r="60" spans="1:6" x14ac:dyDescent="0.25">
      <c r="A60" s="33"/>
      <c r="C60" s="3"/>
      <c r="D60" s="3"/>
      <c r="F60" s="3"/>
    </row>
    <row r="61" spans="1:6" x14ac:dyDescent="0.25">
      <c r="A61" s="33"/>
      <c r="B61" t="s">
        <v>0</v>
      </c>
      <c r="C61" s="3" t="s">
        <v>106</v>
      </c>
      <c r="D61" s="6">
        <f>AVERAGE(D57:D59)</f>
        <v>79.666666666666671</v>
      </c>
      <c r="E61" s="3" t="s">
        <v>106</v>
      </c>
      <c r="F61" s="3" t="s">
        <v>106</v>
      </c>
    </row>
    <row r="62" spans="1:6" x14ac:dyDescent="0.25">
      <c r="A62" s="33"/>
      <c r="B62" t="s">
        <v>1</v>
      </c>
      <c r="C62" s="3" t="s">
        <v>106</v>
      </c>
      <c r="D62" s="3" t="s">
        <v>13</v>
      </c>
      <c r="E62" s="3" t="s">
        <v>106</v>
      </c>
      <c r="F62" s="3" t="s">
        <v>106</v>
      </c>
    </row>
    <row r="63" spans="1:6" x14ac:dyDescent="0.25">
      <c r="A63" s="33"/>
      <c r="B63" t="s">
        <v>2</v>
      </c>
      <c r="C63" s="3" t="s">
        <v>106</v>
      </c>
      <c r="D63" s="3">
        <v>19</v>
      </c>
      <c r="E63" s="3" t="s">
        <v>106</v>
      </c>
      <c r="F63" s="3" t="s">
        <v>106</v>
      </c>
    </row>
    <row r="64" spans="1:6" x14ac:dyDescent="0.25">
      <c r="A64" s="33"/>
      <c r="B64" t="s">
        <v>3</v>
      </c>
      <c r="C64" s="3" t="s">
        <v>106</v>
      </c>
      <c r="D64" s="3">
        <v>0.44</v>
      </c>
      <c r="E64" s="3" t="s">
        <v>106</v>
      </c>
      <c r="F64" s="3" t="s">
        <v>106</v>
      </c>
    </row>
  </sheetData>
  <sortState ref="B2:E46">
    <sortCondition descending="1" ref="C2:C46"/>
  </sortState>
  <mergeCells count="2">
    <mergeCell ref="A2:A51"/>
    <mergeCell ref="A57:A6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pane ySplit="1" topLeftCell="A14" activePane="bottomLeft" state="frozen"/>
      <selection pane="bottomLeft" activeCell="B20" sqref="B20"/>
    </sheetView>
  </sheetViews>
  <sheetFormatPr defaultRowHeight="15" x14ac:dyDescent="0.25"/>
  <cols>
    <col min="2" max="2" width="26.85546875" style="47" bestFit="1" customWidth="1"/>
    <col min="3" max="7" width="9" style="3"/>
    <col min="8" max="8" width="26.85546875" style="3" bestFit="1" customWidth="1"/>
    <col min="9" max="10" width="9" style="3"/>
  </cols>
  <sheetData>
    <row r="1" spans="1:10" s="1" customFormat="1" ht="15.75" thickBot="1" x14ac:dyDescent="0.3">
      <c r="B1" s="46"/>
      <c r="C1" s="2">
        <v>2021</v>
      </c>
      <c r="D1" s="2" t="s">
        <v>70</v>
      </c>
      <c r="E1" s="2" t="s">
        <v>71</v>
      </c>
      <c r="F1" s="2" t="s">
        <v>72</v>
      </c>
      <c r="G1" s="2"/>
      <c r="H1" s="2"/>
      <c r="I1" s="2"/>
      <c r="J1" s="2"/>
    </row>
    <row r="2" spans="1:10" x14ac:dyDescent="0.25">
      <c r="A2" s="22" t="s">
        <v>47</v>
      </c>
      <c r="B2" s="47" t="s">
        <v>23</v>
      </c>
      <c r="C2" s="10">
        <v>70.206675091999998</v>
      </c>
      <c r="D2" s="10">
        <v>84.279703353000002</v>
      </c>
      <c r="E2" s="6">
        <v>61.042994843999999</v>
      </c>
      <c r="F2" s="6">
        <v>65.297326999999996</v>
      </c>
    </row>
    <row r="3" spans="1:10" x14ac:dyDescent="0.25">
      <c r="A3" s="23"/>
      <c r="B3" s="47" t="s">
        <v>27</v>
      </c>
      <c r="C3" s="10">
        <v>67.207200641</v>
      </c>
      <c r="D3" s="10">
        <v>74.422357919000007</v>
      </c>
      <c r="E3" s="6">
        <v>68.283016555000003</v>
      </c>
      <c r="F3" s="6">
        <v>58.916226999999999</v>
      </c>
    </row>
    <row r="4" spans="1:10" x14ac:dyDescent="0.25">
      <c r="A4" s="23"/>
      <c r="B4" s="47" t="s">
        <v>38</v>
      </c>
      <c r="C4" s="10">
        <v>67.201500783</v>
      </c>
      <c r="D4" s="10">
        <v>81.058557457000006</v>
      </c>
      <c r="E4" s="6">
        <v>67.303028462</v>
      </c>
      <c r="F4" s="6">
        <v>53.242916000000001</v>
      </c>
    </row>
    <row r="5" spans="1:10" x14ac:dyDescent="0.25">
      <c r="A5" s="23"/>
      <c r="B5" s="47" t="s">
        <v>64</v>
      </c>
      <c r="C5" s="10">
        <v>67.066277310000004</v>
      </c>
      <c r="D5" s="10">
        <v>75.381992831999995</v>
      </c>
      <c r="E5" s="6">
        <v>58.563812554999998</v>
      </c>
      <c r="F5" s="6">
        <v>63.601283000000002</v>
      </c>
    </row>
    <row r="6" spans="1:10" x14ac:dyDescent="0.25">
      <c r="A6" s="23"/>
      <c r="B6" s="47" t="s">
        <v>15</v>
      </c>
      <c r="C6" s="10">
        <v>66.850271516999996</v>
      </c>
      <c r="D6" s="10">
        <v>77.578009941999994</v>
      </c>
      <c r="E6" s="10">
        <v>71.288832808999999</v>
      </c>
      <c r="F6" s="6">
        <v>51.683971999999997</v>
      </c>
    </row>
    <row r="7" spans="1:10" x14ac:dyDescent="0.25">
      <c r="A7" s="23"/>
      <c r="B7" s="47" t="s">
        <v>22</v>
      </c>
      <c r="C7" s="10">
        <v>66.089283279</v>
      </c>
      <c r="D7" s="6">
        <v>65.393827513999994</v>
      </c>
      <c r="E7" s="10">
        <v>76.726614775000002</v>
      </c>
      <c r="F7" s="6">
        <v>56.146110999999998</v>
      </c>
    </row>
    <row r="8" spans="1:10" x14ac:dyDescent="0.25">
      <c r="A8" s="23"/>
      <c r="B8" s="47" t="s">
        <v>43</v>
      </c>
      <c r="C8" s="10">
        <v>64.408868268000006</v>
      </c>
      <c r="D8" s="10">
        <v>75.858187283000007</v>
      </c>
      <c r="E8" s="6">
        <v>56.230638798000001</v>
      </c>
      <c r="F8" s="6">
        <v>61.137779000000002</v>
      </c>
    </row>
    <row r="9" spans="1:10" x14ac:dyDescent="0.25">
      <c r="A9" s="23"/>
      <c r="B9" s="47" t="s">
        <v>69</v>
      </c>
      <c r="C9" s="10">
        <v>64.323204074000003</v>
      </c>
      <c r="D9" s="10">
        <v>78.636627051999994</v>
      </c>
      <c r="E9" s="6">
        <v>59</v>
      </c>
      <c r="F9" s="6">
        <v>55.769173000000002</v>
      </c>
    </row>
    <row r="10" spans="1:10" x14ac:dyDescent="0.25">
      <c r="A10" s="23"/>
      <c r="B10" s="47" t="s">
        <v>24</v>
      </c>
      <c r="C10" s="10">
        <v>64.065622365999999</v>
      </c>
      <c r="D10" s="6">
        <v>67.365246243000001</v>
      </c>
      <c r="E10" s="6">
        <v>65.559252000000001</v>
      </c>
      <c r="F10" s="6">
        <v>59.272368999999998</v>
      </c>
    </row>
    <row r="11" spans="1:10" x14ac:dyDescent="0.25">
      <c r="A11" s="23"/>
      <c r="B11" s="47" t="s">
        <v>39</v>
      </c>
      <c r="C11" s="10">
        <v>62.936064066</v>
      </c>
      <c r="D11" s="10">
        <v>82.120307976999996</v>
      </c>
      <c r="E11" s="6">
        <v>49.303776276999997</v>
      </c>
      <c r="F11" s="6">
        <v>57.384107999999998</v>
      </c>
    </row>
    <row r="12" spans="1:10" x14ac:dyDescent="0.25">
      <c r="A12" s="23"/>
      <c r="B12" s="47" t="s">
        <v>36</v>
      </c>
      <c r="C12" s="10">
        <v>62.311903792999999</v>
      </c>
      <c r="D12" s="6">
        <v>73.238684161999998</v>
      </c>
      <c r="E12" s="6">
        <v>55.233159561000001</v>
      </c>
      <c r="F12" s="6">
        <v>58.463867999999998</v>
      </c>
    </row>
    <row r="13" spans="1:10" x14ac:dyDescent="0.25">
      <c r="A13" s="23"/>
      <c r="B13" s="48" t="s">
        <v>45</v>
      </c>
      <c r="C13" s="35">
        <v>61.947801001000002</v>
      </c>
      <c r="D13" s="35">
        <v>68.561985202000002</v>
      </c>
      <c r="E13" s="35">
        <v>63.595336670999998</v>
      </c>
      <c r="F13" s="35">
        <v>53.686081000000001</v>
      </c>
    </row>
    <row r="14" spans="1:10" x14ac:dyDescent="0.25">
      <c r="A14" s="23"/>
      <c r="B14" s="47" t="s">
        <v>40</v>
      </c>
      <c r="C14" s="6">
        <v>61.804206024000003</v>
      </c>
      <c r="D14" s="6">
        <v>64.994793294999994</v>
      </c>
      <c r="E14" s="6">
        <v>62.634193803000002</v>
      </c>
      <c r="F14" s="6">
        <v>57.783631</v>
      </c>
    </row>
    <row r="15" spans="1:10" x14ac:dyDescent="0.25">
      <c r="A15" s="23"/>
      <c r="B15" s="47" t="s">
        <v>37</v>
      </c>
      <c r="C15" s="6">
        <v>60.91315453</v>
      </c>
      <c r="D15" s="6">
        <v>66.621844624000005</v>
      </c>
      <c r="E15" s="6">
        <v>55.261027329000001</v>
      </c>
      <c r="F15" s="6">
        <v>60.856591999999999</v>
      </c>
    </row>
    <row r="16" spans="1:10" x14ac:dyDescent="0.25">
      <c r="A16" s="23"/>
      <c r="B16" s="47" t="s">
        <v>44</v>
      </c>
      <c r="C16" s="6">
        <v>60.099436611999998</v>
      </c>
      <c r="D16" s="6">
        <v>68.553172485999994</v>
      </c>
      <c r="E16" s="6">
        <v>57.631527837999997</v>
      </c>
      <c r="F16" s="6">
        <v>54.113610000000001</v>
      </c>
    </row>
    <row r="17" spans="1:6" x14ac:dyDescent="0.25">
      <c r="A17" s="23"/>
      <c r="B17" s="47" t="s">
        <v>14</v>
      </c>
      <c r="C17" s="6">
        <v>59.591813594999998</v>
      </c>
      <c r="D17" s="6">
        <v>71.164338497000003</v>
      </c>
      <c r="E17" s="6">
        <v>54.694081480000001</v>
      </c>
      <c r="F17" s="6">
        <v>52.917020999999998</v>
      </c>
    </row>
    <row r="18" spans="1:6" x14ac:dyDescent="0.25">
      <c r="A18" s="23"/>
      <c r="B18" s="47" t="s">
        <v>65</v>
      </c>
      <c r="C18" s="6">
        <v>58.824564148999997</v>
      </c>
      <c r="D18" s="6">
        <v>70.042913295000005</v>
      </c>
      <c r="E18" s="6">
        <v>54.920573896000001</v>
      </c>
      <c r="F18" s="6">
        <v>51.510204999999999</v>
      </c>
    </row>
    <row r="19" spans="1:6" x14ac:dyDescent="0.25">
      <c r="A19" s="23"/>
      <c r="B19" s="47" t="s">
        <v>18</v>
      </c>
      <c r="C19" s="6">
        <v>58.390283523000001</v>
      </c>
      <c r="D19" s="6">
        <v>73.670563236999996</v>
      </c>
      <c r="E19" s="6">
        <v>60.239974496999999</v>
      </c>
      <c r="F19" s="6">
        <v>41.260312999999996</v>
      </c>
    </row>
    <row r="20" spans="1:6" x14ac:dyDescent="0.25">
      <c r="A20" s="23"/>
      <c r="B20" s="47" t="s">
        <v>63</v>
      </c>
      <c r="C20" s="6">
        <v>58.248267708999997</v>
      </c>
      <c r="D20" s="6">
        <v>61.027280230999999</v>
      </c>
      <c r="E20" s="6">
        <v>61.036053780000003</v>
      </c>
      <c r="F20" s="6">
        <v>52.681469</v>
      </c>
    </row>
    <row r="21" spans="1:6" x14ac:dyDescent="0.25">
      <c r="A21" s="23"/>
      <c r="B21" s="47" t="s">
        <v>30</v>
      </c>
      <c r="C21" s="6">
        <v>57.951203819</v>
      </c>
      <c r="D21" s="6">
        <v>70.485647399000001</v>
      </c>
      <c r="E21" s="6">
        <v>51.030640716999997</v>
      </c>
      <c r="F21" s="6">
        <v>52.337322999999998</v>
      </c>
    </row>
    <row r="22" spans="1:6" x14ac:dyDescent="0.25">
      <c r="A22" s="23"/>
      <c r="B22" s="47" t="s">
        <v>29</v>
      </c>
      <c r="C22" s="6">
        <v>57.888663188999999</v>
      </c>
      <c r="D22" s="6">
        <v>65.403787283</v>
      </c>
      <c r="E22" s="6">
        <v>51.018607861</v>
      </c>
      <c r="F22" s="6">
        <v>57.243594000000002</v>
      </c>
    </row>
    <row r="23" spans="1:6" x14ac:dyDescent="0.25">
      <c r="A23" s="23"/>
      <c r="B23" s="47" t="s">
        <v>61</v>
      </c>
      <c r="C23" s="6">
        <v>57.741599495999999</v>
      </c>
      <c r="D23" s="6">
        <v>60.144805548999997</v>
      </c>
      <c r="E23" s="6">
        <v>56.227359907999997</v>
      </c>
      <c r="F23" s="6">
        <v>56.852632999999997</v>
      </c>
    </row>
    <row r="24" spans="1:6" x14ac:dyDescent="0.25">
      <c r="A24" s="23"/>
      <c r="B24" s="47" t="s">
        <v>25</v>
      </c>
      <c r="C24" s="6">
        <v>56.925985406000002</v>
      </c>
      <c r="D24" s="6">
        <v>65.717128324000001</v>
      </c>
      <c r="E24" s="6">
        <v>60.726987606999998</v>
      </c>
      <c r="F24" s="6">
        <v>44.333840000000002</v>
      </c>
    </row>
    <row r="25" spans="1:6" x14ac:dyDescent="0.25">
      <c r="A25" s="23"/>
      <c r="B25" s="47" t="s">
        <v>17</v>
      </c>
      <c r="C25" s="6">
        <v>56.913619642999997</v>
      </c>
      <c r="D25" s="6">
        <v>58.931028671</v>
      </c>
      <c r="E25" s="6">
        <v>55.079840670999999</v>
      </c>
      <c r="F25" s="6">
        <v>56.729990000000001</v>
      </c>
    </row>
    <row r="26" spans="1:6" x14ac:dyDescent="0.25">
      <c r="A26" s="23"/>
      <c r="B26" s="47" t="s">
        <v>34</v>
      </c>
      <c r="C26" s="6">
        <v>55.973683235999999</v>
      </c>
      <c r="D26" s="6">
        <v>62.787277688000003</v>
      </c>
      <c r="E26" s="6">
        <v>55.854193109999997</v>
      </c>
      <c r="F26" s="6">
        <v>49.279578999999998</v>
      </c>
    </row>
    <row r="27" spans="1:6" x14ac:dyDescent="0.25">
      <c r="A27" s="23"/>
      <c r="B27" s="47" t="s">
        <v>66</v>
      </c>
      <c r="C27" s="6">
        <v>55.885514841999999</v>
      </c>
      <c r="D27" s="6">
        <v>58.612483931</v>
      </c>
      <c r="E27" s="6">
        <v>62.215556184999997</v>
      </c>
      <c r="F27" s="6">
        <v>55.762638000000003</v>
      </c>
    </row>
    <row r="28" spans="1:6" x14ac:dyDescent="0.25">
      <c r="A28" s="23"/>
      <c r="B28" s="47" t="s">
        <v>28</v>
      </c>
      <c r="C28" s="6">
        <v>55.489656732</v>
      </c>
      <c r="D28" s="6">
        <v>59.371692486000001</v>
      </c>
      <c r="E28" s="6">
        <v>57.306134358000001</v>
      </c>
      <c r="F28" s="6">
        <v>49.791142999999998</v>
      </c>
    </row>
    <row r="29" spans="1:6" x14ac:dyDescent="0.25">
      <c r="A29" s="23"/>
      <c r="B29" s="47" t="s">
        <v>35</v>
      </c>
      <c r="C29" s="6">
        <v>55.245186111999999</v>
      </c>
      <c r="D29" s="6">
        <v>64.422218497000003</v>
      </c>
      <c r="E29" s="6">
        <v>49.749084254000003</v>
      </c>
      <c r="F29" s="6">
        <v>51.564256</v>
      </c>
    </row>
    <row r="30" spans="1:6" x14ac:dyDescent="0.25">
      <c r="A30" s="23"/>
      <c r="B30" s="47" t="s">
        <v>19</v>
      </c>
      <c r="C30" s="6">
        <v>55.183142850000003</v>
      </c>
      <c r="D30" s="6">
        <v>74.202683468000004</v>
      </c>
      <c r="E30" s="6">
        <v>48.408731584000002</v>
      </c>
      <c r="F30" s="6">
        <v>42.938012999999998</v>
      </c>
    </row>
    <row r="31" spans="1:6" x14ac:dyDescent="0.25">
      <c r="A31" s="23"/>
      <c r="B31" s="47" t="s">
        <v>16</v>
      </c>
      <c r="C31" s="6">
        <v>55.072153405999998</v>
      </c>
      <c r="D31" s="6">
        <v>63.900225896000002</v>
      </c>
      <c r="E31" s="6">
        <v>50.946960474000001</v>
      </c>
      <c r="F31" s="6">
        <v>50.369273999999997</v>
      </c>
    </row>
    <row r="32" spans="1:6" x14ac:dyDescent="0.25">
      <c r="A32" s="23"/>
      <c r="B32" s="47" t="s">
        <v>20</v>
      </c>
      <c r="C32" s="6">
        <v>54.228606732999999</v>
      </c>
      <c r="D32" s="6">
        <v>64.429072832000003</v>
      </c>
      <c r="E32" s="6">
        <v>49.300430243000001</v>
      </c>
      <c r="F32" s="6">
        <v>48.956316999999999</v>
      </c>
    </row>
    <row r="33" spans="1:7" x14ac:dyDescent="0.25">
      <c r="A33" s="23"/>
      <c r="B33" s="47" t="s">
        <v>41</v>
      </c>
      <c r="C33" s="6">
        <v>54.026997137999999</v>
      </c>
      <c r="D33" s="6">
        <v>71.096886243</v>
      </c>
      <c r="E33" s="6">
        <v>53.755921618000002</v>
      </c>
      <c r="F33" s="6">
        <v>37.227274999999999</v>
      </c>
    </row>
    <row r="34" spans="1:7" x14ac:dyDescent="0.25">
      <c r="A34" s="23"/>
      <c r="B34" s="47" t="s">
        <v>26</v>
      </c>
      <c r="C34" s="6">
        <v>53.597645620000002</v>
      </c>
      <c r="D34" s="6">
        <v>70.692144740000003</v>
      </c>
      <c r="E34" s="6">
        <v>43.068902825000002</v>
      </c>
      <c r="F34" s="6">
        <v>47.031889</v>
      </c>
    </row>
    <row r="35" spans="1:7" x14ac:dyDescent="0.25">
      <c r="A35" s="23"/>
      <c r="B35" s="47" t="s">
        <v>67</v>
      </c>
      <c r="C35" s="6">
        <v>52.611717741</v>
      </c>
      <c r="D35" s="6">
        <v>61.59563052</v>
      </c>
      <c r="E35" s="6">
        <v>50</v>
      </c>
      <c r="F35" s="6">
        <v>46.141345999999999</v>
      </c>
    </row>
    <row r="36" spans="1:7" x14ac:dyDescent="0.25">
      <c r="A36" s="23"/>
      <c r="B36" s="47" t="s">
        <v>31</v>
      </c>
      <c r="C36" s="6">
        <v>51.561730883000003</v>
      </c>
      <c r="D36" s="6">
        <v>54.699945434</v>
      </c>
      <c r="E36" s="6">
        <v>47.876387538000003</v>
      </c>
      <c r="F36" s="6">
        <v>52.10886</v>
      </c>
    </row>
    <row r="37" spans="1:7" x14ac:dyDescent="0.25">
      <c r="A37" s="23"/>
      <c r="B37" s="47" t="s">
        <v>21</v>
      </c>
      <c r="C37" s="6">
        <v>50.557508339999998</v>
      </c>
      <c r="D37" s="6">
        <v>59.347856184999998</v>
      </c>
      <c r="E37" s="6">
        <v>44.944259584000001</v>
      </c>
      <c r="F37" s="6">
        <v>47.380409</v>
      </c>
    </row>
    <row r="38" spans="1:7" x14ac:dyDescent="0.25">
      <c r="A38" s="23"/>
      <c r="B38" s="47" t="s">
        <v>32</v>
      </c>
      <c r="C38" s="6">
        <v>48.13824485</v>
      </c>
      <c r="D38" s="6">
        <v>57.832460578000003</v>
      </c>
      <c r="E38" s="6">
        <v>35.692593987999999</v>
      </c>
      <c r="F38" s="6">
        <v>50.889679999999998</v>
      </c>
    </row>
    <row r="39" spans="1:7" x14ac:dyDescent="0.25">
      <c r="A39" s="23"/>
      <c r="B39" s="47" t="s">
        <v>42</v>
      </c>
      <c r="C39" s="6">
        <v>46.361231435999997</v>
      </c>
      <c r="D39" s="6">
        <v>61.129983353</v>
      </c>
      <c r="E39" s="6">
        <v>34.204702451000003</v>
      </c>
      <c r="F39" s="6">
        <v>43.749009000000001</v>
      </c>
    </row>
    <row r="40" spans="1:7" x14ac:dyDescent="0.25">
      <c r="A40" s="23"/>
      <c r="B40" s="47" t="s">
        <v>33</v>
      </c>
      <c r="C40" s="6">
        <v>43.631919801999999</v>
      </c>
      <c r="D40" s="6">
        <v>42.684043930999998</v>
      </c>
      <c r="E40" s="6">
        <v>36.023907375999997</v>
      </c>
      <c r="F40" s="6">
        <v>52.187807999999997</v>
      </c>
    </row>
    <row r="41" spans="1:7" x14ac:dyDescent="0.25">
      <c r="A41" s="23"/>
      <c r="D41" s="6"/>
      <c r="G41"/>
    </row>
    <row r="42" spans="1:7" x14ac:dyDescent="0.25">
      <c r="A42" s="23"/>
      <c r="B42" s="47" t="s">
        <v>0</v>
      </c>
      <c r="C42" s="6">
        <f>AVERAGE(C2:C40)</f>
        <v>58.396728451435898</v>
      </c>
      <c r="D42" s="6">
        <f t="shared" ref="D42:F42" si="0">AVERAGE(D2:D40)</f>
        <v>67.370702451512827</v>
      </c>
      <c r="E42" s="6">
        <f t="shared" si="0"/>
        <v>55.178951238000003</v>
      </c>
      <c r="F42" s="6">
        <f t="shared" si="0"/>
        <v>52.784587974358978</v>
      </c>
      <c r="G42"/>
    </row>
    <row r="43" spans="1:7" x14ac:dyDescent="0.25">
      <c r="A43" s="23"/>
      <c r="B43" s="47" t="s">
        <v>1</v>
      </c>
      <c r="C43" s="6">
        <f>1.64978*4.78745</f>
        <v>7.8982392609999996</v>
      </c>
      <c r="D43" s="6">
        <f>1.66515*5.94637</f>
        <v>9.9015980054999986</v>
      </c>
      <c r="E43" s="6">
        <f>1.66515*4.60098</f>
        <v>7.6613218469999991</v>
      </c>
      <c r="F43" s="3" t="s">
        <v>13</v>
      </c>
      <c r="G43"/>
    </row>
    <row r="44" spans="1:7" x14ac:dyDescent="0.25">
      <c r="A44" s="23"/>
      <c r="B44" s="47" t="s">
        <v>2</v>
      </c>
      <c r="C44" s="3">
        <v>22</v>
      </c>
      <c r="D44" s="3">
        <v>16</v>
      </c>
      <c r="E44" s="3">
        <v>19</v>
      </c>
      <c r="F44" s="3">
        <v>25</v>
      </c>
      <c r="G44"/>
    </row>
    <row r="45" spans="1:7" ht="15.75" thickBot="1" x14ac:dyDescent="0.3">
      <c r="A45" s="24"/>
      <c r="B45" s="47" t="s">
        <v>3</v>
      </c>
      <c r="C45" s="3">
        <v>0.46</v>
      </c>
      <c r="D45" s="4">
        <v>0.68</v>
      </c>
      <c r="E45" s="4">
        <v>0.8</v>
      </c>
      <c r="F45" s="3">
        <v>0.24</v>
      </c>
      <c r="G45"/>
    </row>
    <row r="46" spans="1:7" x14ac:dyDescent="0.25">
      <c r="G46" s="6"/>
    </row>
    <row r="49" spans="1:8" s="3" customFormat="1" ht="15.75" thickBot="1" x14ac:dyDescent="0.3">
      <c r="A49"/>
      <c r="B49" s="47"/>
    </row>
    <row r="50" spans="1:8" s="3" customFormat="1" x14ac:dyDescent="0.25">
      <c r="A50" s="25" t="s">
        <v>59</v>
      </c>
      <c r="B50" s="47" t="s">
        <v>56</v>
      </c>
      <c r="C50" s="6">
        <v>81</v>
      </c>
      <c r="D50" s="8" t="s">
        <v>73</v>
      </c>
      <c r="E50" s="6">
        <v>78.753463999999994</v>
      </c>
      <c r="F50" s="3">
        <v>84</v>
      </c>
      <c r="G50" s="6"/>
      <c r="H50"/>
    </row>
    <row r="51" spans="1:8" s="3" customFormat="1" x14ac:dyDescent="0.25">
      <c r="A51" s="26"/>
      <c r="B51" s="47" t="s">
        <v>57</v>
      </c>
      <c r="C51" s="6">
        <v>80</v>
      </c>
      <c r="D51" s="8" t="s">
        <v>73</v>
      </c>
      <c r="E51" s="6">
        <v>84.768310999999997</v>
      </c>
      <c r="F51" s="3">
        <v>75</v>
      </c>
      <c r="G51" s="6"/>
      <c r="H51"/>
    </row>
    <row r="52" spans="1:8" s="3" customFormat="1" x14ac:dyDescent="0.25">
      <c r="A52" s="26"/>
      <c r="B52" s="47" t="s">
        <v>58</v>
      </c>
      <c r="C52" s="6">
        <v>70</v>
      </c>
      <c r="D52" s="8" t="s">
        <v>73</v>
      </c>
      <c r="E52" s="6">
        <v>60.993878000000002</v>
      </c>
      <c r="F52" s="3">
        <v>79</v>
      </c>
      <c r="G52" s="6"/>
      <c r="H52"/>
    </row>
    <row r="53" spans="1:8" s="3" customFormat="1" x14ac:dyDescent="0.25">
      <c r="A53" s="26"/>
      <c r="B53" s="47"/>
      <c r="H53"/>
    </row>
    <row r="54" spans="1:8" s="3" customFormat="1" x14ac:dyDescent="0.25">
      <c r="A54" s="26"/>
      <c r="B54" s="47" t="s">
        <v>0</v>
      </c>
      <c r="C54" s="6">
        <f>AVERAGE(C50:C52)</f>
        <v>77</v>
      </c>
      <c r="D54" s="8" t="s">
        <v>73</v>
      </c>
      <c r="E54" s="6">
        <f>AVERAGE(E50:E52)</f>
        <v>74.838550999999995</v>
      </c>
      <c r="F54" s="6">
        <f>AVERAGE(F50:F52)</f>
        <v>79.333333333333329</v>
      </c>
      <c r="H54"/>
    </row>
    <row r="55" spans="1:8" s="3" customFormat="1" x14ac:dyDescent="0.25">
      <c r="A55" s="26"/>
      <c r="B55" s="47" t="s">
        <v>1</v>
      </c>
      <c r="C55" s="6" t="s">
        <v>13</v>
      </c>
      <c r="D55" s="8" t="s">
        <v>73</v>
      </c>
      <c r="E55" s="3" t="s">
        <v>13</v>
      </c>
      <c r="F55" s="3" t="s">
        <v>13</v>
      </c>
      <c r="H55"/>
    </row>
    <row r="56" spans="1:8" s="3" customFormat="1" x14ac:dyDescent="0.25">
      <c r="A56" s="26"/>
      <c r="B56" s="47" t="s">
        <v>2</v>
      </c>
      <c r="C56" s="3">
        <v>30</v>
      </c>
      <c r="D56" s="8" t="s">
        <v>73</v>
      </c>
      <c r="E56" s="3">
        <v>40</v>
      </c>
      <c r="F56" s="3">
        <v>18</v>
      </c>
      <c r="H56"/>
    </row>
    <row r="57" spans="1:8" s="3" customFormat="1" ht="15.75" thickBot="1" x14ac:dyDescent="0.3">
      <c r="A57" s="27"/>
      <c r="B57" s="47" t="s">
        <v>3</v>
      </c>
      <c r="C57" s="3">
        <v>0.06</v>
      </c>
      <c r="D57" s="8" t="s">
        <v>73</v>
      </c>
      <c r="E57" s="3">
        <v>0.65</v>
      </c>
      <c r="F57" s="3">
        <v>0.24</v>
      </c>
      <c r="H57"/>
    </row>
    <row r="58" spans="1:8" s="3" customFormat="1" x14ac:dyDescent="0.25">
      <c r="A58"/>
      <c r="B58" s="47"/>
    </row>
  </sheetData>
  <sortState ref="H50:I52">
    <sortCondition ref="H50:H52"/>
  </sortState>
  <mergeCells count="2">
    <mergeCell ref="A2:A45"/>
    <mergeCell ref="A50:A5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pane ySplit="1" topLeftCell="A2" activePane="bottomLeft" state="frozen"/>
      <selection pane="bottomLeft" activeCell="B7" sqref="B7:G7"/>
    </sheetView>
  </sheetViews>
  <sheetFormatPr defaultRowHeight="15" x14ac:dyDescent="0.25"/>
  <cols>
    <col min="2" max="2" width="26.85546875" bestFit="1" customWidth="1"/>
    <col min="3" max="11" width="9" style="3"/>
  </cols>
  <sheetData>
    <row r="1" spans="1:11" s="1" customFormat="1" ht="14.65" thickBot="1" x14ac:dyDescent="0.5">
      <c r="C1" s="2" t="s">
        <v>12</v>
      </c>
      <c r="D1" s="2" t="s">
        <v>4</v>
      </c>
      <c r="E1" s="2" t="s">
        <v>5</v>
      </c>
      <c r="F1" s="2" t="s">
        <v>7</v>
      </c>
      <c r="G1" s="2" t="s">
        <v>6</v>
      </c>
      <c r="H1" s="2" t="s">
        <v>8</v>
      </c>
      <c r="I1" s="2" t="s">
        <v>9</v>
      </c>
      <c r="J1" s="2" t="s">
        <v>10</v>
      </c>
      <c r="K1" s="2" t="s">
        <v>11</v>
      </c>
    </row>
    <row r="2" spans="1:11" x14ac:dyDescent="0.25">
      <c r="A2" s="22" t="s">
        <v>47</v>
      </c>
      <c r="B2" t="s">
        <v>22</v>
      </c>
      <c r="C2" s="10">
        <v>76.726614775000002</v>
      </c>
      <c r="D2" s="11">
        <v>61.406666667000003</v>
      </c>
      <c r="E2" s="6">
        <v>32.666666667000001</v>
      </c>
      <c r="F2" s="10">
        <v>5</v>
      </c>
      <c r="G2" s="7">
        <v>44286</v>
      </c>
    </row>
    <row r="3" spans="1:11" x14ac:dyDescent="0.25">
      <c r="A3" s="23"/>
      <c r="B3" t="s">
        <v>15</v>
      </c>
      <c r="C3" s="10">
        <v>71.288832808999999</v>
      </c>
      <c r="D3" s="11">
        <v>60.18</v>
      </c>
      <c r="E3" s="6">
        <v>36</v>
      </c>
      <c r="F3" s="6">
        <v>28.333333332999999</v>
      </c>
      <c r="G3" s="7">
        <v>44284</v>
      </c>
    </row>
    <row r="4" spans="1:11" x14ac:dyDescent="0.25">
      <c r="A4" s="23"/>
      <c r="B4" t="s">
        <v>27</v>
      </c>
      <c r="C4" s="6">
        <v>68.283016555000003</v>
      </c>
      <c r="D4" s="11">
        <v>60.196666667000002</v>
      </c>
      <c r="E4" s="6">
        <v>32.333333332999999</v>
      </c>
      <c r="F4" s="10">
        <v>11.666666666999999</v>
      </c>
      <c r="G4" s="7">
        <v>44284</v>
      </c>
    </row>
    <row r="5" spans="1:11" x14ac:dyDescent="0.25">
      <c r="A5" s="23"/>
      <c r="B5" t="s">
        <v>38</v>
      </c>
      <c r="C5" s="6">
        <v>67.303028462</v>
      </c>
      <c r="D5" s="11">
        <v>60.166666667000001</v>
      </c>
      <c r="E5" s="6">
        <v>38</v>
      </c>
      <c r="F5" s="10">
        <v>13.333333333000001</v>
      </c>
      <c r="G5" s="7">
        <v>44285</v>
      </c>
    </row>
    <row r="6" spans="1:11" x14ac:dyDescent="0.25">
      <c r="A6" s="23"/>
      <c r="B6" t="s">
        <v>24</v>
      </c>
      <c r="C6" s="6">
        <v>65.559252000000001</v>
      </c>
      <c r="D6" s="11">
        <v>60.22</v>
      </c>
      <c r="E6" s="6">
        <v>41.666666667000001</v>
      </c>
      <c r="F6" s="10">
        <v>6.6666666667000003</v>
      </c>
      <c r="G6" s="7">
        <v>44288</v>
      </c>
    </row>
    <row r="7" spans="1:11" x14ac:dyDescent="0.25">
      <c r="A7" s="23"/>
      <c r="B7" s="34" t="s">
        <v>45</v>
      </c>
      <c r="C7" s="35">
        <v>63.595336670999998</v>
      </c>
      <c r="D7" s="41">
        <v>60.196666667000002</v>
      </c>
      <c r="E7" s="35">
        <v>40.333333332999999</v>
      </c>
      <c r="F7" s="36">
        <v>6.6666666667000003</v>
      </c>
      <c r="G7" s="43">
        <v>44285</v>
      </c>
    </row>
    <row r="8" spans="1:11" x14ac:dyDescent="0.25">
      <c r="A8" s="23"/>
      <c r="B8" t="s">
        <v>40</v>
      </c>
      <c r="C8" s="6">
        <v>62.634193803000002</v>
      </c>
      <c r="D8" s="11">
        <v>60.163333332999997</v>
      </c>
      <c r="E8" s="6">
        <v>37.666666667000001</v>
      </c>
      <c r="F8" s="10">
        <v>5</v>
      </c>
      <c r="G8" s="7">
        <v>44285</v>
      </c>
    </row>
    <row r="9" spans="1:11" x14ac:dyDescent="0.25">
      <c r="A9" s="23"/>
      <c r="B9" t="s">
        <v>64</v>
      </c>
      <c r="C9" s="6">
        <v>62.215556184999997</v>
      </c>
      <c r="D9" s="11">
        <v>60.213333333000001</v>
      </c>
      <c r="E9" s="6">
        <v>33.666666667000001</v>
      </c>
      <c r="F9" s="10">
        <v>8.3333333333000006</v>
      </c>
      <c r="G9" s="7">
        <v>44294</v>
      </c>
    </row>
    <row r="10" spans="1:11" x14ac:dyDescent="0.25">
      <c r="A10" s="23"/>
      <c r="B10" t="s">
        <v>23</v>
      </c>
      <c r="C10" s="6">
        <v>61.042994843999999</v>
      </c>
      <c r="D10" s="11">
        <v>60.206666667</v>
      </c>
      <c r="E10" s="6">
        <v>35.333333332999999</v>
      </c>
      <c r="F10" s="10">
        <v>15</v>
      </c>
      <c r="G10" s="7">
        <v>44284</v>
      </c>
    </row>
    <row r="11" spans="1:11" x14ac:dyDescent="0.25">
      <c r="A11" s="23"/>
      <c r="B11" t="s">
        <v>63</v>
      </c>
      <c r="C11" s="6">
        <v>61.036053780000003</v>
      </c>
      <c r="D11" s="11">
        <v>60.176666666999999</v>
      </c>
      <c r="E11" s="6">
        <v>40</v>
      </c>
      <c r="F11" s="6">
        <v>25</v>
      </c>
      <c r="G11" s="7">
        <v>44293</v>
      </c>
    </row>
    <row r="12" spans="1:11" x14ac:dyDescent="0.25">
      <c r="A12" s="23"/>
      <c r="B12" t="s">
        <v>25</v>
      </c>
      <c r="C12" s="6">
        <v>60.726987606999998</v>
      </c>
      <c r="D12" s="11">
        <v>60.173333333000002</v>
      </c>
      <c r="E12" s="6">
        <v>37.666666667000001</v>
      </c>
      <c r="F12" s="10">
        <v>8.3333333333000006</v>
      </c>
      <c r="G12" s="7">
        <v>44284</v>
      </c>
    </row>
    <row r="13" spans="1:11" x14ac:dyDescent="0.25">
      <c r="A13" s="23"/>
      <c r="B13" t="s">
        <v>18</v>
      </c>
      <c r="C13" s="6">
        <v>60.239974496999999</v>
      </c>
      <c r="D13" s="11">
        <v>60.286666666999999</v>
      </c>
      <c r="E13" s="6">
        <v>38.333333332999999</v>
      </c>
      <c r="F13" s="10">
        <v>10</v>
      </c>
      <c r="G13" s="7">
        <v>44284</v>
      </c>
    </row>
    <row r="14" spans="1:11" x14ac:dyDescent="0.25">
      <c r="A14" s="23"/>
      <c r="B14" t="s">
        <v>69</v>
      </c>
      <c r="C14" s="6">
        <v>58.563812554999998</v>
      </c>
      <c r="D14" s="11">
        <v>60.123333332999998</v>
      </c>
      <c r="E14" s="6">
        <v>33</v>
      </c>
      <c r="F14" s="10">
        <v>5</v>
      </c>
      <c r="G14" s="7">
        <v>44286</v>
      </c>
    </row>
    <row r="15" spans="1:11" x14ac:dyDescent="0.25">
      <c r="A15" s="23"/>
      <c r="B15" t="s">
        <v>44</v>
      </c>
      <c r="C15" s="6">
        <v>57.631527837999997</v>
      </c>
      <c r="D15" s="11">
        <v>60.133333333000003</v>
      </c>
      <c r="E15" s="6">
        <v>41.666666667000001</v>
      </c>
      <c r="F15" s="6">
        <v>33.333333332999999</v>
      </c>
      <c r="G15" s="7">
        <v>44291</v>
      </c>
    </row>
    <row r="16" spans="1:11" x14ac:dyDescent="0.25">
      <c r="A16" s="23"/>
      <c r="B16" t="s">
        <v>28</v>
      </c>
      <c r="C16" s="6">
        <v>57.306134358000001</v>
      </c>
      <c r="D16" s="11">
        <v>60.113333333</v>
      </c>
      <c r="E16" s="6">
        <v>39.333333332999999</v>
      </c>
      <c r="F16" s="10">
        <v>16.666666667000001</v>
      </c>
      <c r="G16" s="7">
        <v>44288</v>
      </c>
    </row>
    <row r="17" spans="1:7" x14ac:dyDescent="0.25">
      <c r="A17" s="23"/>
      <c r="B17" t="s">
        <v>43</v>
      </c>
      <c r="C17" s="6">
        <v>56.230638798000001</v>
      </c>
      <c r="D17" s="11">
        <v>60.143333333000001</v>
      </c>
      <c r="E17" s="6">
        <v>37.333333332999999</v>
      </c>
      <c r="F17" s="6">
        <v>26.666666667000001</v>
      </c>
      <c r="G17" s="7">
        <v>44286</v>
      </c>
    </row>
    <row r="18" spans="1:7" x14ac:dyDescent="0.25">
      <c r="A18" s="23"/>
      <c r="B18" t="s">
        <v>61</v>
      </c>
      <c r="C18" s="6">
        <v>56.227359907999997</v>
      </c>
      <c r="D18" s="11">
        <v>60.196666667000002</v>
      </c>
      <c r="E18" s="6">
        <v>39.666666667000001</v>
      </c>
      <c r="F18" s="10">
        <v>8.3333333333000006</v>
      </c>
      <c r="G18" s="7">
        <v>44288</v>
      </c>
    </row>
    <row r="19" spans="1:7" x14ac:dyDescent="0.25">
      <c r="A19" s="23"/>
      <c r="B19" t="s">
        <v>34</v>
      </c>
      <c r="C19" s="6">
        <v>55.854193109999997</v>
      </c>
      <c r="D19" s="11">
        <v>60.15</v>
      </c>
      <c r="E19" s="6">
        <v>41</v>
      </c>
      <c r="F19" s="6">
        <v>26.666666667000001</v>
      </c>
      <c r="G19" s="7">
        <v>44286</v>
      </c>
    </row>
    <row r="20" spans="1:7" x14ac:dyDescent="0.25">
      <c r="A20" s="23"/>
      <c r="B20" t="s">
        <v>37</v>
      </c>
      <c r="C20" s="6">
        <v>55.261027329000001</v>
      </c>
      <c r="D20" s="11">
        <v>60.143333333000001</v>
      </c>
      <c r="E20" s="6">
        <v>35</v>
      </c>
      <c r="F20" s="10">
        <v>6.6666666667000003</v>
      </c>
      <c r="G20" s="7">
        <v>44298</v>
      </c>
    </row>
    <row r="21" spans="1:7" x14ac:dyDescent="0.25">
      <c r="A21" s="23"/>
      <c r="B21" t="s">
        <v>36</v>
      </c>
      <c r="C21" s="6">
        <v>55.233159561000001</v>
      </c>
      <c r="D21" s="11">
        <v>60.13</v>
      </c>
      <c r="E21" s="6">
        <v>35.333333332999999</v>
      </c>
      <c r="F21" s="10">
        <v>6.6666666667000003</v>
      </c>
      <c r="G21" s="7">
        <v>44291</v>
      </c>
    </row>
    <row r="22" spans="1:7" x14ac:dyDescent="0.25">
      <c r="A22" s="23"/>
      <c r="B22" t="s">
        <v>17</v>
      </c>
      <c r="C22" s="6">
        <v>55.079840670999999</v>
      </c>
      <c r="D22" s="11">
        <v>59.95</v>
      </c>
      <c r="E22" s="6">
        <v>37</v>
      </c>
      <c r="F22" s="10">
        <v>6.6666666667000003</v>
      </c>
      <c r="G22" s="7">
        <v>44294</v>
      </c>
    </row>
    <row r="23" spans="1:7" x14ac:dyDescent="0.25">
      <c r="A23" s="23"/>
      <c r="B23" t="s">
        <v>65</v>
      </c>
      <c r="C23" s="6">
        <v>54.920573896000001</v>
      </c>
      <c r="D23" s="11">
        <v>60.116666666999997</v>
      </c>
      <c r="E23" s="6">
        <v>37</v>
      </c>
      <c r="F23" s="10">
        <v>13.333333333000001</v>
      </c>
      <c r="G23" s="7">
        <v>44293</v>
      </c>
    </row>
    <row r="24" spans="1:7" x14ac:dyDescent="0.25">
      <c r="A24" s="23"/>
      <c r="B24" t="s">
        <v>14</v>
      </c>
      <c r="C24" s="6">
        <v>54.694081480000001</v>
      </c>
      <c r="D24" s="11">
        <v>60.136666667</v>
      </c>
      <c r="E24" s="6">
        <v>38.666666667000001</v>
      </c>
      <c r="F24" s="10">
        <v>10</v>
      </c>
      <c r="G24" s="7">
        <v>44298</v>
      </c>
    </row>
    <row r="25" spans="1:7" x14ac:dyDescent="0.25">
      <c r="A25" s="23"/>
      <c r="B25" t="s">
        <v>41</v>
      </c>
      <c r="C25" s="6">
        <v>53.755921618000002</v>
      </c>
      <c r="D25" s="11">
        <v>60.143333333000001</v>
      </c>
      <c r="E25" s="6">
        <v>36</v>
      </c>
      <c r="F25" s="10">
        <v>10</v>
      </c>
      <c r="G25" s="7">
        <v>44294</v>
      </c>
    </row>
    <row r="26" spans="1:7" x14ac:dyDescent="0.25">
      <c r="A26" s="23"/>
      <c r="B26" t="s">
        <v>66</v>
      </c>
      <c r="C26" s="6">
        <v>53.281422566000003</v>
      </c>
      <c r="D26" s="11">
        <v>60.27</v>
      </c>
      <c r="E26" s="6">
        <v>38.333333332999999</v>
      </c>
      <c r="F26" s="10">
        <v>6.6666666667000003</v>
      </c>
      <c r="G26" s="7">
        <v>44284</v>
      </c>
    </row>
    <row r="27" spans="1:7" x14ac:dyDescent="0.25">
      <c r="A27" s="23"/>
      <c r="B27" t="s">
        <v>30</v>
      </c>
      <c r="C27" s="6">
        <v>51.030640716999997</v>
      </c>
      <c r="D27" s="11">
        <v>60.066666667</v>
      </c>
      <c r="E27" s="6">
        <v>38.666666667000001</v>
      </c>
      <c r="F27" s="10">
        <v>5</v>
      </c>
      <c r="G27" s="7">
        <v>44298</v>
      </c>
    </row>
    <row r="28" spans="1:7" x14ac:dyDescent="0.25">
      <c r="A28" s="23"/>
      <c r="B28" t="s">
        <v>29</v>
      </c>
      <c r="C28" s="6">
        <v>51.018607861</v>
      </c>
      <c r="D28" s="11">
        <v>60.126666667000002</v>
      </c>
      <c r="E28" s="6">
        <v>38.666666667000001</v>
      </c>
      <c r="F28" s="6">
        <v>21.666666667000001</v>
      </c>
      <c r="G28" s="7">
        <v>44286</v>
      </c>
    </row>
    <row r="29" spans="1:7" x14ac:dyDescent="0.25">
      <c r="A29" s="23"/>
      <c r="B29" t="s">
        <v>16</v>
      </c>
      <c r="C29" s="6">
        <v>50.946960474000001</v>
      </c>
      <c r="D29" s="11">
        <v>60.166666667000001</v>
      </c>
      <c r="E29" s="6">
        <v>35</v>
      </c>
      <c r="F29" s="6">
        <v>33.333333332999999</v>
      </c>
      <c r="G29" s="7">
        <v>44291</v>
      </c>
    </row>
    <row r="30" spans="1:7" x14ac:dyDescent="0.25">
      <c r="A30" s="23"/>
      <c r="B30" t="s">
        <v>67</v>
      </c>
      <c r="C30" s="6">
        <v>50.098176948000003</v>
      </c>
      <c r="D30" s="11">
        <v>60.14</v>
      </c>
      <c r="E30" s="6">
        <v>37.666666667000001</v>
      </c>
      <c r="F30" s="10">
        <v>18.333333332999999</v>
      </c>
      <c r="G30" s="7">
        <v>44289</v>
      </c>
    </row>
    <row r="31" spans="1:7" x14ac:dyDescent="0.25">
      <c r="A31" s="23"/>
      <c r="B31" t="s">
        <v>35</v>
      </c>
      <c r="C31" s="6">
        <v>49.749084254000003</v>
      </c>
      <c r="D31" s="11">
        <v>60.25</v>
      </c>
      <c r="E31" s="6">
        <v>42</v>
      </c>
      <c r="F31" s="10">
        <v>18.333333332999999</v>
      </c>
      <c r="G31" s="7">
        <v>44293</v>
      </c>
    </row>
    <row r="32" spans="1:7" x14ac:dyDescent="0.25">
      <c r="A32" s="23"/>
      <c r="B32" t="s">
        <v>39</v>
      </c>
      <c r="C32" s="6">
        <v>49.303776276999997</v>
      </c>
      <c r="D32" s="11">
        <v>60.163333332999997</v>
      </c>
      <c r="E32" s="6">
        <v>36.333333332999999</v>
      </c>
      <c r="F32" s="10">
        <v>11.666666666999999</v>
      </c>
      <c r="G32" s="7">
        <v>44288</v>
      </c>
    </row>
    <row r="33" spans="1:8" x14ac:dyDescent="0.25">
      <c r="A33" s="23"/>
      <c r="B33" t="s">
        <v>20</v>
      </c>
      <c r="C33" s="6">
        <v>49.300430243000001</v>
      </c>
      <c r="D33" s="11">
        <v>60.173333333000002</v>
      </c>
      <c r="E33" s="6">
        <v>43</v>
      </c>
      <c r="F33" s="10">
        <v>10</v>
      </c>
      <c r="G33" s="7">
        <v>44296</v>
      </c>
    </row>
    <row r="34" spans="1:8" x14ac:dyDescent="0.25">
      <c r="A34" s="23"/>
      <c r="B34" t="s">
        <v>19</v>
      </c>
      <c r="C34" s="6">
        <v>48.408731584000002</v>
      </c>
      <c r="D34" s="11">
        <v>60.16</v>
      </c>
      <c r="E34" s="6">
        <v>38.666666667000001</v>
      </c>
      <c r="F34" s="6">
        <v>38.333333332999999</v>
      </c>
      <c r="G34" s="7">
        <v>44291</v>
      </c>
    </row>
    <row r="35" spans="1:8" x14ac:dyDescent="0.25">
      <c r="A35" s="23"/>
      <c r="B35" t="s">
        <v>31</v>
      </c>
      <c r="C35" s="6">
        <v>47.876387538000003</v>
      </c>
      <c r="D35" s="11">
        <v>59.95</v>
      </c>
      <c r="E35" s="6">
        <v>36.666666667000001</v>
      </c>
      <c r="F35" s="10">
        <v>16.666666667000001</v>
      </c>
      <c r="G35" s="7">
        <v>44303</v>
      </c>
    </row>
    <row r="36" spans="1:8" x14ac:dyDescent="0.25">
      <c r="A36" s="23"/>
      <c r="B36" t="s">
        <v>21</v>
      </c>
      <c r="C36" s="6">
        <v>44.944259584000001</v>
      </c>
      <c r="D36" s="11">
        <v>60.206666667</v>
      </c>
      <c r="E36" s="6">
        <v>38.333333332999999</v>
      </c>
      <c r="F36" s="6">
        <v>36.666666667000001</v>
      </c>
      <c r="G36" s="7">
        <v>44293</v>
      </c>
    </row>
    <row r="37" spans="1:8" x14ac:dyDescent="0.25">
      <c r="A37" s="23"/>
      <c r="B37" t="s">
        <v>26</v>
      </c>
      <c r="C37" s="6">
        <v>43.068902825000002</v>
      </c>
      <c r="D37" s="11">
        <v>60.05</v>
      </c>
      <c r="E37" s="6">
        <v>38</v>
      </c>
      <c r="F37" s="6">
        <v>35</v>
      </c>
      <c r="G37" s="7">
        <v>44293</v>
      </c>
    </row>
    <row r="38" spans="1:8" x14ac:dyDescent="0.25">
      <c r="A38" s="23"/>
      <c r="B38" t="s">
        <v>33</v>
      </c>
      <c r="C38" s="6">
        <v>36.023907375999997</v>
      </c>
      <c r="D38" s="11">
        <v>59.91</v>
      </c>
      <c r="E38" s="6">
        <v>37</v>
      </c>
      <c r="F38" s="6">
        <v>20</v>
      </c>
      <c r="G38" s="7">
        <v>44308</v>
      </c>
    </row>
    <row r="39" spans="1:8" x14ac:dyDescent="0.25">
      <c r="A39" s="23"/>
      <c r="B39" t="s">
        <v>32</v>
      </c>
      <c r="C39" s="6">
        <v>35.692593987999999</v>
      </c>
      <c r="D39" s="11">
        <v>59.966666666999998</v>
      </c>
      <c r="E39" s="6">
        <v>37.666666667000001</v>
      </c>
      <c r="F39" s="6">
        <v>23.333333332999999</v>
      </c>
      <c r="G39" s="7">
        <v>44304</v>
      </c>
    </row>
    <row r="40" spans="1:8" x14ac:dyDescent="0.25">
      <c r="A40" s="23"/>
      <c r="B40" t="s">
        <v>42</v>
      </c>
      <c r="C40" s="6">
        <v>34.204702451000003</v>
      </c>
      <c r="D40" s="11">
        <v>59.946666667000002</v>
      </c>
      <c r="E40" s="6">
        <v>38.333333332999999</v>
      </c>
      <c r="F40" s="6">
        <v>48.333333332999999</v>
      </c>
      <c r="G40" s="7">
        <v>44302</v>
      </c>
    </row>
    <row r="41" spans="1:8" x14ac:dyDescent="0.25">
      <c r="A41" s="23"/>
      <c r="G41" s="7"/>
      <c r="H41" s="6"/>
    </row>
    <row r="42" spans="1:8" x14ac:dyDescent="0.25">
      <c r="A42" s="23"/>
      <c r="B42" t="s">
        <v>0</v>
      </c>
      <c r="C42" s="6">
        <f>AVERAGE(C2:C40)</f>
        <v>55.034838405025653</v>
      </c>
      <c r="D42" s="5">
        <f>AVERAGE(D2:D40)</f>
        <v>60.169572649615404</v>
      </c>
      <c r="E42" s="6">
        <f t="shared" ref="E42:G42" si="0">AVERAGE(E2:E40)</f>
        <v>37.666666666692315</v>
      </c>
      <c r="F42" s="6">
        <f t="shared" si="0"/>
        <v>16.837606837592308</v>
      </c>
      <c r="G42" s="7">
        <f t="shared" si="0"/>
        <v>44290.974358974359</v>
      </c>
      <c r="H42" s="6"/>
    </row>
    <row r="43" spans="1:8" x14ac:dyDescent="0.25">
      <c r="A43" s="23"/>
      <c r="B43" t="s">
        <v>1</v>
      </c>
      <c r="C43" s="6">
        <f>1.66515*4.60098</f>
        <v>7.6613218469999991</v>
      </c>
      <c r="D43" s="3" t="s">
        <v>13</v>
      </c>
      <c r="E43" s="6">
        <f>1.66515*1.96254</f>
        <v>3.2679234809999995</v>
      </c>
      <c r="F43" s="6">
        <f>1.66515*8.14405</f>
        <v>13.5610648575</v>
      </c>
      <c r="G43" s="3" t="s">
        <v>62</v>
      </c>
    </row>
    <row r="44" spans="1:8" x14ac:dyDescent="0.25">
      <c r="A44" s="23"/>
      <c r="B44" t="s">
        <v>2</v>
      </c>
      <c r="C44" s="3">
        <v>19</v>
      </c>
      <c r="D44" s="3">
        <v>0.6</v>
      </c>
      <c r="E44" s="3">
        <v>8</v>
      </c>
      <c r="F44" s="3">
        <v>90</v>
      </c>
      <c r="G44" s="3">
        <v>6</v>
      </c>
    </row>
    <row r="45" spans="1:8" ht="15.75" thickBot="1" x14ac:dyDescent="0.3">
      <c r="A45" s="24"/>
      <c r="B45" t="s">
        <v>3</v>
      </c>
      <c r="C45" s="4">
        <v>0.8</v>
      </c>
      <c r="D45" s="3">
        <v>0.41</v>
      </c>
      <c r="E45" s="3">
        <v>0.62</v>
      </c>
      <c r="F45" s="3">
        <v>0.71</v>
      </c>
      <c r="G45" s="3">
        <v>0.95</v>
      </c>
    </row>
    <row r="46" spans="1:8" ht="14.25" x14ac:dyDescent="0.45">
      <c r="G46" s="6">
        <f>1.66515*1.4242</f>
        <v>2.3715066299999998</v>
      </c>
    </row>
    <row r="49" spans="1:8" s="3" customFormat="1" ht="14.65" thickBot="1" x14ac:dyDescent="0.5">
      <c r="A49"/>
      <c r="B49"/>
    </row>
    <row r="50" spans="1:8" s="3" customFormat="1" x14ac:dyDescent="0.25">
      <c r="A50" s="25" t="s">
        <v>59</v>
      </c>
      <c r="B50" t="s">
        <v>57</v>
      </c>
      <c r="C50" s="6">
        <v>84.768310999999997</v>
      </c>
      <c r="D50" s="3">
        <v>30.3</v>
      </c>
      <c r="E50" s="6">
        <v>50</v>
      </c>
      <c r="F50" s="3">
        <v>67</v>
      </c>
      <c r="G50" s="9">
        <v>44302</v>
      </c>
    </row>
    <row r="51" spans="1:8" s="3" customFormat="1" x14ac:dyDescent="0.25">
      <c r="A51" s="26"/>
      <c r="B51" t="s">
        <v>56</v>
      </c>
      <c r="C51" s="6">
        <v>78.753463999999994</v>
      </c>
      <c r="D51" s="3">
        <v>30.2</v>
      </c>
      <c r="E51" s="3">
        <v>50</v>
      </c>
      <c r="F51" s="3">
        <v>87</v>
      </c>
      <c r="G51" s="9">
        <v>44302</v>
      </c>
    </row>
    <row r="52" spans="1:8" s="3" customFormat="1" x14ac:dyDescent="0.25">
      <c r="A52" s="26"/>
      <c r="B52" t="s">
        <v>58</v>
      </c>
      <c r="C52" s="6">
        <v>60.993878000000002</v>
      </c>
      <c r="D52" s="3">
        <v>30.2</v>
      </c>
      <c r="E52" s="3">
        <v>53</v>
      </c>
      <c r="F52" s="3">
        <v>82</v>
      </c>
      <c r="G52" s="9">
        <v>44302</v>
      </c>
    </row>
    <row r="53" spans="1:8" s="3" customFormat="1" x14ac:dyDescent="0.25">
      <c r="A53" s="26"/>
      <c r="B53"/>
    </row>
    <row r="54" spans="1:8" s="3" customFormat="1" x14ac:dyDescent="0.25">
      <c r="A54" s="26"/>
      <c r="B54" t="s">
        <v>0</v>
      </c>
      <c r="C54" s="6">
        <f>AVERAGE(C50:C52)</f>
        <v>74.838550999999995</v>
      </c>
      <c r="D54" s="5">
        <f>AVERAGE(D50:D52)</f>
        <v>30.233333333333334</v>
      </c>
      <c r="E54" s="6">
        <f>AVERAGE(E50:E52)</f>
        <v>51</v>
      </c>
      <c r="F54" s="6">
        <f>AVERAGE(F50:F52)</f>
        <v>78.666666666666671</v>
      </c>
      <c r="G54" s="9">
        <v>44302</v>
      </c>
      <c r="H54" s="6"/>
    </row>
    <row r="55" spans="1:8" s="3" customFormat="1" x14ac:dyDescent="0.25">
      <c r="A55" s="26"/>
      <c r="B55" t="s">
        <v>1</v>
      </c>
      <c r="C55" s="3" t="s">
        <v>13</v>
      </c>
      <c r="D55" s="3" t="s">
        <v>13</v>
      </c>
      <c r="E55" s="3" t="s">
        <v>13</v>
      </c>
      <c r="F55" s="3" t="s">
        <v>13</v>
      </c>
      <c r="G55" s="3" t="s">
        <v>13</v>
      </c>
    </row>
    <row r="56" spans="1:8" s="3" customFormat="1" x14ac:dyDescent="0.25">
      <c r="A56" s="26"/>
      <c r="B56" t="s">
        <v>2</v>
      </c>
      <c r="C56" s="3">
        <v>40</v>
      </c>
      <c r="D56" s="3">
        <v>0.1</v>
      </c>
      <c r="E56" s="3">
        <v>6</v>
      </c>
      <c r="F56" s="3">
        <v>17</v>
      </c>
      <c r="G56" s="3">
        <v>0</v>
      </c>
    </row>
    <row r="57" spans="1:8" s="3" customFormat="1" ht="15.75" thickBot="1" x14ac:dyDescent="0.3">
      <c r="A57" s="27"/>
      <c r="B57" t="s">
        <v>3</v>
      </c>
      <c r="C57" s="3">
        <v>0.65</v>
      </c>
      <c r="D57" s="3">
        <v>0.5</v>
      </c>
      <c r="E57" s="3">
        <v>0.36</v>
      </c>
      <c r="F57" s="3">
        <v>0.5</v>
      </c>
      <c r="G57" s="5">
        <v>1</v>
      </c>
    </row>
    <row r="58" spans="1:8" s="3" customFormat="1" ht="14.25" x14ac:dyDescent="0.45">
      <c r="A58"/>
      <c r="B58"/>
    </row>
  </sheetData>
  <sortState ref="B2:G40">
    <sortCondition descending="1" ref="C2:C40"/>
  </sortState>
  <mergeCells count="2">
    <mergeCell ref="A2:A45"/>
    <mergeCell ref="A50:A5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workbookViewId="0">
      <pane ySplit="1" topLeftCell="A2" activePane="bottomLeft" state="frozen"/>
      <selection pane="bottomLeft" activeCell="B18" sqref="B18:H18"/>
    </sheetView>
  </sheetViews>
  <sheetFormatPr defaultRowHeight="15" x14ac:dyDescent="0.25"/>
  <cols>
    <col min="2" max="2" width="26.85546875" bestFit="1" customWidth="1"/>
    <col min="3" max="11" width="9" style="3"/>
  </cols>
  <sheetData>
    <row r="1" spans="1:11" s="1" customFormat="1" ht="14.65" thickBot="1" x14ac:dyDescent="0.5">
      <c r="C1" s="2" t="s">
        <v>12</v>
      </c>
      <c r="D1" s="2" t="s">
        <v>4</v>
      </c>
      <c r="E1" s="2" t="s">
        <v>5</v>
      </c>
      <c r="F1" s="2" t="s">
        <v>7</v>
      </c>
      <c r="G1" s="2" t="s">
        <v>6</v>
      </c>
      <c r="H1" s="2" t="s">
        <v>8</v>
      </c>
      <c r="I1" s="2" t="s">
        <v>9</v>
      </c>
      <c r="J1" s="2" t="s">
        <v>10</v>
      </c>
      <c r="K1" s="2" t="s">
        <v>11</v>
      </c>
    </row>
    <row r="2" spans="1:11" x14ac:dyDescent="0.25">
      <c r="A2" s="22" t="s">
        <v>47</v>
      </c>
      <c r="B2" t="s">
        <v>23</v>
      </c>
      <c r="C2" s="6">
        <v>65.297326999999996</v>
      </c>
      <c r="D2" s="5">
        <v>52.633333</v>
      </c>
      <c r="E2" s="6">
        <v>28.666666667000001</v>
      </c>
      <c r="G2" s="7">
        <v>44278</v>
      </c>
      <c r="H2" s="6">
        <v>91.666700000000006</v>
      </c>
    </row>
    <row r="3" spans="1:11" x14ac:dyDescent="0.25">
      <c r="A3" s="23"/>
      <c r="B3" t="s">
        <v>64</v>
      </c>
      <c r="C3" s="6">
        <v>63.601283000000002</v>
      </c>
      <c r="D3" s="5">
        <v>57.333333000000003</v>
      </c>
      <c r="E3" s="6">
        <v>33.333333332999999</v>
      </c>
      <c r="G3" s="7">
        <v>44287</v>
      </c>
      <c r="H3" s="6">
        <v>85</v>
      </c>
    </row>
    <row r="4" spans="1:11" x14ac:dyDescent="0.25">
      <c r="A4" s="23"/>
      <c r="B4" t="s">
        <v>43</v>
      </c>
      <c r="C4" s="6">
        <v>61.137779000000002</v>
      </c>
      <c r="D4" s="5">
        <v>55.8</v>
      </c>
      <c r="E4" s="6">
        <v>30.333333332999999</v>
      </c>
      <c r="G4" s="7">
        <v>44287</v>
      </c>
      <c r="H4" s="6">
        <v>86.666700000000006</v>
      </c>
    </row>
    <row r="5" spans="1:11" x14ac:dyDescent="0.25">
      <c r="A5" s="23"/>
      <c r="B5" t="s">
        <v>37</v>
      </c>
      <c r="C5" s="6">
        <v>60.856591999999999</v>
      </c>
      <c r="D5" s="5">
        <v>54.5</v>
      </c>
      <c r="E5" s="6">
        <v>31.333333332999999</v>
      </c>
      <c r="G5" s="7">
        <v>44295</v>
      </c>
      <c r="H5" s="6">
        <v>88.333299999999994</v>
      </c>
    </row>
    <row r="6" spans="1:11" x14ac:dyDescent="0.25">
      <c r="A6" s="23"/>
      <c r="B6" t="s">
        <v>24</v>
      </c>
      <c r="C6" s="6">
        <v>59.272368999999998</v>
      </c>
      <c r="D6" s="5">
        <v>54.733333000000002</v>
      </c>
      <c r="E6" s="6">
        <v>31.333333332999999</v>
      </c>
      <c r="G6" s="7">
        <v>44281</v>
      </c>
      <c r="H6" s="6">
        <v>93.333299999999994</v>
      </c>
    </row>
    <row r="7" spans="1:11" x14ac:dyDescent="0.25">
      <c r="A7" s="23"/>
      <c r="B7" t="s">
        <v>27</v>
      </c>
      <c r="C7" s="6">
        <v>58.916226999999999</v>
      </c>
      <c r="D7" s="5">
        <v>54.5</v>
      </c>
      <c r="E7" s="6">
        <v>31</v>
      </c>
      <c r="G7" s="7">
        <v>44278</v>
      </c>
      <c r="H7" s="6">
        <v>85</v>
      </c>
    </row>
    <row r="8" spans="1:11" x14ac:dyDescent="0.25">
      <c r="A8" s="23"/>
      <c r="B8" t="s">
        <v>36</v>
      </c>
      <c r="C8" s="6">
        <v>58.463867999999998</v>
      </c>
      <c r="D8" s="5">
        <v>57.3</v>
      </c>
      <c r="E8" s="6">
        <v>30.666666667000001</v>
      </c>
      <c r="G8" s="7">
        <v>44289</v>
      </c>
      <c r="H8" s="6">
        <v>95</v>
      </c>
    </row>
    <row r="9" spans="1:11" x14ac:dyDescent="0.25">
      <c r="A9" s="23"/>
      <c r="B9" t="s">
        <v>40</v>
      </c>
      <c r="C9" s="6">
        <v>57.783631</v>
      </c>
      <c r="D9" s="5">
        <v>53.633333</v>
      </c>
      <c r="E9" s="6">
        <v>27</v>
      </c>
      <c r="G9" s="7">
        <v>44278</v>
      </c>
      <c r="H9" s="6">
        <v>86.666700000000006</v>
      </c>
    </row>
    <row r="10" spans="1:11" x14ac:dyDescent="0.25">
      <c r="A10" s="23"/>
      <c r="B10" t="s">
        <v>39</v>
      </c>
      <c r="C10" s="6">
        <v>57.384107999999998</v>
      </c>
      <c r="D10" s="5">
        <v>53.666666999999997</v>
      </c>
      <c r="E10" s="6">
        <v>34</v>
      </c>
      <c r="G10" s="7">
        <v>44287</v>
      </c>
      <c r="H10" s="6">
        <v>86.666700000000006</v>
      </c>
    </row>
    <row r="11" spans="1:11" x14ac:dyDescent="0.25">
      <c r="A11" s="23"/>
      <c r="B11" t="s">
        <v>29</v>
      </c>
      <c r="C11" s="6">
        <v>57.243594000000002</v>
      </c>
      <c r="D11" s="5">
        <v>53.9</v>
      </c>
      <c r="E11" s="6">
        <v>33.333333332999999</v>
      </c>
      <c r="G11" s="7">
        <v>44284</v>
      </c>
      <c r="H11" s="6">
        <v>90</v>
      </c>
    </row>
    <row r="12" spans="1:11" x14ac:dyDescent="0.25">
      <c r="A12" s="23"/>
      <c r="B12" t="s">
        <v>61</v>
      </c>
      <c r="C12" s="6">
        <v>56.852632999999997</v>
      </c>
      <c r="D12" s="5">
        <v>59.366667</v>
      </c>
      <c r="E12" s="6">
        <v>35.666666667000001</v>
      </c>
      <c r="G12" s="7">
        <v>44284</v>
      </c>
      <c r="H12" s="6">
        <v>90</v>
      </c>
    </row>
    <row r="13" spans="1:11" x14ac:dyDescent="0.25">
      <c r="A13" s="23"/>
      <c r="B13" t="s">
        <v>17</v>
      </c>
      <c r="C13" s="6">
        <v>56.729990000000001</v>
      </c>
      <c r="D13" s="5">
        <v>55.533332999999999</v>
      </c>
      <c r="E13" s="6">
        <v>33.333333332999999</v>
      </c>
      <c r="G13" s="7">
        <v>44289</v>
      </c>
      <c r="H13" s="6">
        <v>93.333299999999994</v>
      </c>
    </row>
    <row r="14" spans="1:11" x14ac:dyDescent="0.25">
      <c r="A14" s="23"/>
      <c r="B14" t="s">
        <v>22</v>
      </c>
      <c r="C14" s="6">
        <v>56.146110999999998</v>
      </c>
      <c r="D14" s="5">
        <v>54.5</v>
      </c>
      <c r="E14" s="6">
        <v>26</v>
      </c>
      <c r="G14" s="7">
        <v>44278</v>
      </c>
      <c r="H14" s="6">
        <v>95</v>
      </c>
    </row>
    <row r="15" spans="1:11" x14ac:dyDescent="0.25">
      <c r="A15" s="23"/>
      <c r="B15" t="s">
        <v>69</v>
      </c>
      <c r="C15" s="6">
        <v>55.769173000000002</v>
      </c>
      <c r="D15" s="5">
        <v>54.366667</v>
      </c>
      <c r="E15" s="6">
        <v>32</v>
      </c>
      <c r="G15" s="7">
        <v>44289</v>
      </c>
      <c r="H15" s="6">
        <v>91.666700000000006</v>
      </c>
    </row>
    <row r="16" spans="1:11" x14ac:dyDescent="0.25">
      <c r="A16" s="23"/>
      <c r="B16" t="s">
        <v>66</v>
      </c>
      <c r="C16" s="6">
        <v>55.762638000000003</v>
      </c>
      <c r="D16" s="5">
        <v>54.966667000000001</v>
      </c>
      <c r="E16" s="6">
        <v>29.666666667000001</v>
      </c>
      <c r="G16" s="7">
        <v>44289</v>
      </c>
      <c r="H16" s="6">
        <v>93.333299999999994</v>
      </c>
    </row>
    <row r="17" spans="1:8" x14ac:dyDescent="0.25">
      <c r="A17" s="23"/>
      <c r="B17" t="s">
        <v>44</v>
      </c>
      <c r="C17" s="6">
        <v>54.113610000000001</v>
      </c>
      <c r="D17" s="5">
        <v>56.633333</v>
      </c>
      <c r="E17" s="6">
        <v>32</v>
      </c>
      <c r="G17" s="7">
        <v>44289</v>
      </c>
      <c r="H17" s="6">
        <v>90</v>
      </c>
    </row>
    <row r="18" spans="1:8" x14ac:dyDescent="0.25">
      <c r="A18" s="23"/>
      <c r="B18" s="34" t="s">
        <v>45</v>
      </c>
      <c r="C18" s="35">
        <v>53.686081000000001</v>
      </c>
      <c r="D18" s="44">
        <v>54.466667000000001</v>
      </c>
      <c r="E18" s="35">
        <v>28.666666667000001</v>
      </c>
      <c r="F18" s="38"/>
      <c r="G18" s="43">
        <v>44278</v>
      </c>
      <c r="H18" s="35">
        <v>86.666700000000006</v>
      </c>
    </row>
    <row r="19" spans="1:8" x14ac:dyDescent="0.25">
      <c r="A19" s="23"/>
      <c r="B19" t="s">
        <v>38</v>
      </c>
      <c r="C19" s="6">
        <v>53.242916000000001</v>
      </c>
      <c r="D19" s="5">
        <v>54.1</v>
      </c>
      <c r="E19" s="6">
        <v>25</v>
      </c>
      <c r="G19" s="7">
        <v>44278</v>
      </c>
      <c r="H19" s="6">
        <v>90</v>
      </c>
    </row>
    <row r="20" spans="1:8" x14ac:dyDescent="0.25">
      <c r="A20" s="23"/>
      <c r="B20" t="s">
        <v>14</v>
      </c>
      <c r="C20" s="6">
        <v>52.917020999999998</v>
      </c>
      <c r="D20" s="5">
        <v>56.166666999999997</v>
      </c>
      <c r="E20" s="6">
        <v>31</v>
      </c>
      <c r="G20" s="7">
        <v>44298</v>
      </c>
      <c r="H20" s="6">
        <v>91.666700000000006</v>
      </c>
    </row>
    <row r="21" spans="1:8" x14ac:dyDescent="0.25">
      <c r="A21" s="23"/>
      <c r="B21" t="s">
        <v>63</v>
      </c>
      <c r="C21" s="6">
        <v>52.681469</v>
      </c>
      <c r="D21" s="5">
        <v>53.333333000000003</v>
      </c>
      <c r="E21" s="6">
        <v>35.333333332999999</v>
      </c>
      <c r="G21" s="7">
        <v>44295</v>
      </c>
      <c r="H21" s="6">
        <v>95</v>
      </c>
    </row>
    <row r="22" spans="1:8" x14ac:dyDescent="0.25">
      <c r="A22" s="23"/>
      <c r="B22" t="s">
        <v>30</v>
      </c>
      <c r="C22" s="6">
        <v>52.337322999999998</v>
      </c>
      <c r="D22" s="5">
        <v>54.666666999999997</v>
      </c>
      <c r="E22" s="6">
        <v>32</v>
      </c>
      <c r="G22" s="7">
        <v>44295</v>
      </c>
      <c r="H22" s="6">
        <v>93.333299999999994</v>
      </c>
    </row>
    <row r="23" spans="1:8" x14ac:dyDescent="0.25">
      <c r="A23" s="23"/>
      <c r="B23" t="s">
        <v>33</v>
      </c>
      <c r="C23" s="6">
        <v>52.187807999999997</v>
      </c>
      <c r="D23" s="5">
        <v>54.466667000000001</v>
      </c>
      <c r="E23" s="6">
        <v>33.333333332999999</v>
      </c>
      <c r="G23" s="7">
        <v>44306</v>
      </c>
      <c r="H23" s="6">
        <v>95</v>
      </c>
    </row>
    <row r="24" spans="1:8" x14ac:dyDescent="0.25">
      <c r="A24" s="23"/>
      <c r="B24" t="s">
        <v>31</v>
      </c>
      <c r="C24" s="6">
        <v>52.10886</v>
      </c>
      <c r="D24" s="5">
        <v>48.7</v>
      </c>
      <c r="E24" s="6">
        <v>31.666666667000001</v>
      </c>
      <c r="G24" s="7">
        <v>44306</v>
      </c>
      <c r="H24" s="6">
        <v>96.666700000000006</v>
      </c>
    </row>
    <row r="25" spans="1:8" x14ac:dyDescent="0.25">
      <c r="A25" s="23"/>
      <c r="B25" t="s">
        <v>15</v>
      </c>
      <c r="C25" s="6">
        <v>51.683971999999997</v>
      </c>
      <c r="D25" s="5">
        <v>54.666666999999997</v>
      </c>
      <c r="E25" s="6">
        <v>28.666666667000001</v>
      </c>
      <c r="G25" s="7">
        <v>44278</v>
      </c>
      <c r="H25" s="6">
        <v>93.333299999999994</v>
      </c>
    </row>
    <row r="26" spans="1:8" x14ac:dyDescent="0.25">
      <c r="A26" s="23"/>
      <c r="B26" t="s">
        <v>35</v>
      </c>
      <c r="C26" s="6">
        <v>51.564256</v>
      </c>
      <c r="D26" s="5">
        <v>56.4</v>
      </c>
      <c r="E26" s="6">
        <v>32.666666667000001</v>
      </c>
      <c r="G26" s="7">
        <v>44287</v>
      </c>
      <c r="H26" s="6">
        <v>93.333299999999994</v>
      </c>
    </row>
    <row r="27" spans="1:8" x14ac:dyDescent="0.25">
      <c r="A27" s="23"/>
      <c r="B27" t="s">
        <v>65</v>
      </c>
      <c r="C27" s="6">
        <v>51.510204999999999</v>
      </c>
      <c r="D27" s="5">
        <v>56.733333000000002</v>
      </c>
      <c r="E27" s="6">
        <v>29.333333332999999</v>
      </c>
      <c r="G27" s="7">
        <v>44284</v>
      </c>
      <c r="H27" s="6">
        <v>90</v>
      </c>
    </row>
    <row r="28" spans="1:8" x14ac:dyDescent="0.25">
      <c r="A28" s="23"/>
      <c r="B28" t="s">
        <v>32</v>
      </c>
      <c r="C28" s="6">
        <v>50.889679999999998</v>
      </c>
      <c r="D28" s="5">
        <v>55.666666999999997</v>
      </c>
      <c r="E28" s="6">
        <v>35.333333332999999</v>
      </c>
      <c r="G28" s="7">
        <v>44306</v>
      </c>
      <c r="H28" s="6">
        <v>95</v>
      </c>
    </row>
    <row r="29" spans="1:8" x14ac:dyDescent="0.25">
      <c r="A29" s="23"/>
      <c r="B29" t="s">
        <v>16</v>
      </c>
      <c r="C29" s="6">
        <v>50.369273999999997</v>
      </c>
      <c r="D29" s="5">
        <v>53.266666999999998</v>
      </c>
      <c r="E29" s="6">
        <v>31.666666667000001</v>
      </c>
      <c r="G29" s="7">
        <v>44284</v>
      </c>
      <c r="H29" s="6">
        <v>93.333299999999994</v>
      </c>
    </row>
    <row r="30" spans="1:8" x14ac:dyDescent="0.25">
      <c r="A30" s="23"/>
      <c r="B30" t="s">
        <v>28</v>
      </c>
      <c r="C30" s="6">
        <v>49.791142999999998</v>
      </c>
      <c r="D30" s="5">
        <v>55.433332999999998</v>
      </c>
      <c r="E30" s="6">
        <v>34</v>
      </c>
      <c r="G30" s="7">
        <v>44287</v>
      </c>
      <c r="H30" s="6">
        <v>93.333299999999994</v>
      </c>
    </row>
    <row r="31" spans="1:8" x14ac:dyDescent="0.25">
      <c r="A31" s="23"/>
      <c r="B31" t="s">
        <v>34</v>
      </c>
      <c r="C31" s="6">
        <v>49.279578999999998</v>
      </c>
      <c r="D31" s="5">
        <v>53.633333</v>
      </c>
      <c r="E31" s="6">
        <v>32.666666667000001</v>
      </c>
      <c r="G31" s="7">
        <v>44284</v>
      </c>
      <c r="H31" s="6">
        <v>88.333299999999994</v>
      </c>
    </row>
    <row r="32" spans="1:8" x14ac:dyDescent="0.25">
      <c r="A32" s="23"/>
      <c r="B32" t="s">
        <v>20</v>
      </c>
      <c r="C32" s="6">
        <v>48.956316999999999</v>
      </c>
      <c r="D32" s="5">
        <v>55.366667</v>
      </c>
      <c r="E32" s="6">
        <v>30.666666667000001</v>
      </c>
      <c r="G32" s="7">
        <v>44292</v>
      </c>
      <c r="H32" s="6"/>
    </row>
    <row r="33" spans="1:8" x14ac:dyDescent="0.25">
      <c r="A33" s="23"/>
      <c r="B33" t="s">
        <v>21</v>
      </c>
      <c r="C33" s="6">
        <v>47.380409</v>
      </c>
      <c r="D33" s="5">
        <v>54.9</v>
      </c>
      <c r="E33" s="6">
        <v>29.666666667000001</v>
      </c>
      <c r="G33" s="7">
        <v>44289</v>
      </c>
      <c r="H33" s="6"/>
    </row>
    <row r="34" spans="1:8" x14ac:dyDescent="0.25">
      <c r="A34" s="23"/>
      <c r="B34" t="s">
        <v>26</v>
      </c>
      <c r="C34" s="6">
        <v>47.031889</v>
      </c>
      <c r="D34" s="5">
        <v>52.2</v>
      </c>
      <c r="E34" s="6">
        <v>33.666666667000001</v>
      </c>
      <c r="G34" s="7">
        <v>44287</v>
      </c>
      <c r="H34" s="6"/>
    </row>
    <row r="35" spans="1:8" x14ac:dyDescent="0.25">
      <c r="A35" s="23"/>
      <c r="B35" t="s">
        <v>67</v>
      </c>
      <c r="C35" s="6">
        <v>46.141345999999999</v>
      </c>
      <c r="D35" s="5">
        <v>53.066667000000002</v>
      </c>
      <c r="E35" s="6">
        <v>32.666666667000001</v>
      </c>
      <c r="G35" s="7">
        <v>44284</v>
      </c>
      <c r="H35" s="6"/>
    </row>
    <row r="36" spans="1:8" x14ac:dyDescent="0.25">
      <c r="A36" s="23"/>
      <c r="B36" t="s">
        <v>25</v>
      </c>
      <c r="C36" s="6">
        <v>44.333840000000002</v>
      </c>
      <c r="D36" s="5">
        <v>55.2</v>
      </c>
      <c r="E36" s="6">
        <v>26.666666667000001</v>
      </c>
      <c r="G36" s="7">
        <v>44278</v>
      </c>
      <c r="H36" s="6"/>
    </row>
    <row r="37" spans="1:8" x14ac:dyDescent="0.25">
      <c r="A37" s="23"/>
      <c r="B37" t="s">
        <v>42</v>
      </c>
      <c r="C37" s="6">
        <v>43.749009000000001</v>
      </c>
      <c r="D37" s="5">
        <v>54.833333000000003</v>
      </c>
      <c r="E37" s="6">
        <v>33</v>
      </c>
      <c r="G37" s="7">
        <v>44295</v>
      </c>
      <c r="H37" s="6"/>
    </row>
    <row r="38" spans="1:8" x14ac:dyDescent="0.25">
      <c r="A38" s="23"/>
      <c r="B38" t="s">
        <v>19</v>
      </c>
      <c r="C38" s="6">
        <v>42.938012999999998</v>
      </c>
      <c r="D38" s="5">
        <v>52.6</v>
      </c>
      <c r="E38" s="6">
        <v>35</v>
      </c>
      <c r="G38" s="7">
        <v>44287</v>
      </c>
      <c r="H38" s="6"/>
    </row>
    <row r="39" spans="1:8" x14ac:dyDescent="0.25">
      <c r="A39" s="23"/>
      <c r="B39" t="s">
        <v>18</v>
      </c>
      <c r="C39" s="6">
        <v>41.260312999999996</v>
      </c>
      <c r="D39" s="5">
        <v>54.666666999999997</v>
      </c>
      <c r="E39" s="6">
        <v>26.333333332999999</v>
      </c>
      <c r="G39" s="7">
        <v>44278</v>
      </c>
      <c r="H39" s="6"/>
    </row>
    <row r="40" spans="1:8" x14ac:dyDescent="0.25">
      <c r="A40" s="23"/>
      <c r="B40" t="s">
        <v>41</v>
      </c>
      <c r="C40" s="6">
        <v>37.227274999999999</v>
      </c>
      <c r="D40" s="5">
        <v>54.4</v>
      </c>
      <c r="E40" s="6">
        <v>28.666666667000001</v>
      </c>
      <c r="G40" s="7">
        <v>44287</v>
      </c>
      <c r="H40" s="6"/>
    </row>
    <row r="41" spans="1:8" x14ac:dyDescent="0.25">
      <c r="A41" s="23"/>
      <c r="G41" s="7"/>
      <c r="H41" s="6"/>
    </row>
    <row r="42" spans="1:8" x14ac:dyDescent="0.25">
      <c r="A42" s="23"/>
      <c r="B42" t="s">
        <v>0</v>
      </c>
      <c r="C42" s="6">
        <f>AVERAGE(C2:C40)</f>
        <v>52.784587974358978</v>
      </c>
      <c r="D42" s="5">
        <f t="shared" ref="D42:G42" si="0">AVERAGE(D2:D40)</f>
        <v>54.674359000000017</v>
      </c>
      <c r="E42" s="6">
        <f t="shared" si="0"/>
        <v>31.213675213717952</v>
      </c>
      <c r="F42" s="6"/>
      <c r="G42" s="7">
        <f t="shared" si="0"/>
        <v>44287.307692307695</v>
      </c>
      <c r="H42" s="6"/>
    </row>
    <row r="43" spans="1:8" x14ac:dyDescent="0.25">
      <c r="A43" s="23"/>
      <c r="B43" t="s">
        <v>1</v>
      </c>
      <c r="C43" s="3" t="s">
        <v>13</v>
      </c>
      <c r="D43" s="3" t="s">
        <v>13</v>
      </c>
      <c r="E43" s="6">
        <f>1.66515*2.38554</f>
        <v>3.9722819309999999</v>
      </c>
      <c r="G43" s="3" t="s">
        <v>46</v>
      </c>
    </row>
    <row r="44" spans="1:8" x14ac:dyDescent="0.25">
      <c r="A44" s="23"/>
      <c r="B44" t="s">
        <v>2</v>
      </c>
      <c r="C44" s="3">
        <v>25</v>
      </c>
      <c r="D44" s="3">
        <v>5</v>
      </c>
      <c r="E44" s="3">
        <v>12</v>
      </c>
      <c r="G44" s="3">
        <v>9</v>
      </c>
    </row>
    <row r="45" spans="1:8" ht="15.75" thickBot="1" x14ac:dyDescent="0.3">
      <c r="A45" s="24"/>
      <c r="B45" t="s">
        <v>3</v>
      </c>
      <c r="C45" s="3">
        <v>0.24</v>
      </c>
      <c r="D45" s="3">
        <v>0.38</v>
      </c>
      <c r="E45" s="3">
        <v>0.57999999999999996</v>
      </c>
      <c r="G45" s="3">
        <v>0.91</v>
      </c>
    </row>
    <row r="46" spans="1:8" ht="14.25" x14ac:dyDescent="0.45">
      <c r="G46" s="6">
        <f>1.65515*2.46587</f>
        <v>4.0813847304999991</v>
      </c>
    </row>
    <row r="47" spans="1:8" ht="14.65" thickBot="1" x14ac:dyDescent="0.5"/>
    <row r="48" spans="1:8" x14ac:dyDescent="0.25">
      <c r="A48" s="28" t="s">
        <v>55</v>
      </c>
      <c r="B48" t="s">
        <v>50</v>
      </c>
      <c r="C48" s="10">
        <v>57.793861999999997</v>
      </c>
      <c r="E48" s="6">
        <v>39.333300000000001</v>
      </c>
      <c r="F48" s="10">
        <v>8.3333333333000006</v>
      </c>
      <c r="G48" s="7">
        <v>44274</v>
      </c>
      <c r="H48" s="8"/>
    </row>
    <row r="49" spans="1:8" x14ac:dyDescent="0.25">
      <c r="A49" s="29"/>
      <c r="B49" t="s">
        <v>52</v>
      </c>
      <c r="C49" s="10">
        <v>57.454901</v>
      </c>
      <c r="E49" s="6">
        <v>44.666699999999999</v>
      </c>
      <c r="F49" s="10">
        <v>16.666666667000001</v>
      </c>
      <c r="G49" s="7">
        <v>44274</v>
      </c>
      <c r="H49" s="8"/>
    </row>
    <row r="50" spans="1:8" x14ac:dyDescent="0.25">
      <c r="A50" s="29"/>
      <c r="B50" t="s">
        <v>53</v>
      </c>
      <c r="C50" s="6">
        <v>48.792301999999999</v>
      </c>
      <c r="D50" s="3" t="s">
        <v>68</v>
      </c>
      <c r="E50" s="6">
        <v>48</v>
      </c>
      <c r="F50" s="10">
        <v>15</v>
      </c>
      <c r="G50" s="7">
        <v>44274</v>
      </c>
      <c r="H50" s="8"/>
    </row>
    <row r="51" spans="1:8" x14ac:dyDescent="0.25">
      <c r="A51" s="29"/>
      <c r="B51" t="s">
        <v>48</v>
      </c>
      <c r="C51" s="6">
        <v>41.080756000000001</v>
      </c>
      <c r="E51" s="6">
        <v>46</v>
      </c>
      <c r="F51" s="10">
        <v>18.333333332999999</v>
      </c>
      <c r="G51" s="7">
        <v>44295</v>
      </c>
      <c r="H51" s="8"/>
    </row>
    <row r="52" spans="1:8" x14ac:dyDescent="0.25">
      <c r="A52" s="29"/>
      <c r="B52" t="s">
        <v>51</v>
      </c>
      <c r="C52" s="6">
        <v>13.804574000000001</v>
      </c>
      <c r="E52" s="6">
        <v>51.333300000000001</v>
      </c>
      <c r="F52" s="6">
        <v>66.666666667000001</v>
      </c>
      <c r="G52" s="7">
        <v>44306</v>
      </c>
      <c r="H52" s="8"/>
    </row>
    <row r="53" spans="1:8" x14ac:dyDescent="0.25">
      <c r="A53" s="29"/>
      <c r="B53" t="s">
        <v>49</v>
      </c>
      <c r="C53" s="6">
        <v>13.300926</v>
      </c>
      <c r="E53" s="6">
        <v>36.666699999999999</v>
      </c>
      <c r="F53" s="10">
        <v>13.333333333000001</v>
      </c>
      <c r="G53" s="7">
        <v>44295</v>
      </c>
      <c r="H53" s="8"/>
    </row>
    <row r="54" spans="1:8" x14ac:dyDescent="0.25">
      <c r="A54" s="29"/>
      <c r="B54" t="s">
        <v>54</v>
      </c>
      <c r="C54" s="6">
        <v>10.203134</v>
      </c>
      <c r="E54" s="6">
        <v>48</v>
      </c>
      <c r="F54" s="6">
        <v>65</v>
      </c>
      <c r="G54" s="7">
        <v>44306</v>
      </c>
      <c r="H54" s="8"/>
    </row>
    <row r="55" spans="1:8" x14ac:dyDescent="0.25">
      <c r="A55" s="29"/>
      <c r="E55" s="6"/>
    </row>
    <row r="56" spans="1:8" x14ac:dyDescent="0.25">
      <c r="A56" s="29"/>
      <c r="B56" t="s">
        <v>0</v>
      </c>
      <c r="C56" s="6">
        <f>AVERAGE(C48:C54)</f>
        <v>34.632922142857147</v>
      </c>
      <c r="E56" s="6">
        <f>AVERAGE(E48:E54)</f>
        <v>44.857142857142854</v>
      </c>
      <c r="F56" s="6">
        <f>AVERAGE(F48:F54)</f>
        <v>29.047619047614287</v>
      </c>
      <c r="G56" s="7">
        <f>AVERAGE(G48:G54)</f>
        <v>44289.142857142855</v>
      </c>
      <c r="H56" s="6"/>
    </row>
    <row r="57" spans="1:8" x14ac:dyDescent="0.25">
      <c r="A57" s="29"/>
      <c r="B57" t="s">
        <v>1</v>
      </c>
      <c r="C57" s="6">
        <f>1.78229*2.41447</f>
        <v>4.3032857363000003</v>
      </c>
      <c r="E57" s="6">
        <f>1.78229*1.5396</f>
        <v>2.744013684</v>
      </c>
      <c r="F57" s="6">
        <f>1.78229*8.75897</f>
        <v>15.611024641299998</v>
      </c>
      <c r="G57" s="3" t="s">
        <v>60</v>
      </c>
      <c r="H57" s="6"/>
    </row>
    <row r="58" spans="1:8" x14ac:dyDescent="0.25">
      <c r="A58" s="29"/>
      <c r="B58" t="s">
        <v>2</v>
      </c>
      <c r="C58" s="6">
        <v>60</v>
      </c>
      <c r="E58" s="3">
        <v>12</v>
      </c>
      <c r="F58" s="3">
        <v>88</v>
      </c>
      <c r="G58" s="3">
        <v>15</v>
      </c>
    </row>
    <row r="59" spans="1:8" ht="15.75" thickBot="1" x14ac:dyDescent="0.3">
      <c r="A59" s="30"/>
      <c r="B59" t="s">
        <v>3</v>
      </c>
      <c r="C59" s="3">
        <v>0.98</v>
      </c>
      <c r="E59" s="3">
        <v>0.92</v>
      </c>
      <c r="F59" s="3">
        <v>0.89</v>
      </c>
      <c r="G59" s="4">
        <v>1</v>
      </c>
    </row>
    <row r="61" spans="1:8" ht="14.65" thickBot="1" x14ac:dyDescent="0.5"/>
    <row r="62" spans="1:8" x14ac:dyDescent="0.25">
      <c r="A62" s="25" t="s">
        <v>59</v>
      </c>
      <c r="B62" t="s">
        <v>56</v>
      </c>
      <c r="C62" s="3">
        <v>84</v>
      </c>
      <c r="D62" s="3">
        <v>29</v>
      </c>
      <c r="E62" s="6">
        <v>35.299999999999997</v>
      </c>
      <c r="F62" s="3">
        <v>77</v>
      </c>
      <c r="G62" s="9">
        <v>44289</v>
      </c>
    </row>
    <row r="63" spans="1:8" x14ac:dyDescent="0.25">
      <c r="A63" s="26"/>
      <c r="B63" t="s">
        <v>58</v>
      </c>
      <c r="C63" s="3">
        <v>79</v>
      </c>
      <c r="D63" s="3">
        <v>30</v>
      </c>
      <c r="E63" s="6">
        <v>35.700000000000003</v>
      </c>
      <c r="F63" s="3">
        <v>42</v>
      </c>
      <c r="G63" s="9">
        <v>44287</v>
      </c>
    </row>
    <row r="64" spans="1:8" x14ac:dyDescent="0.25">
      <c r="A64" s="26"/>
      <c r="B64" t="s">
        <v>57</v>
      </c>
      <c r="C64" s="3">
        <v>75</v>
      </c>
      <c r="D64" s="3">
        <v>30</v>
      </c>
      <c r="E64" s="6">
        <v>36</v>
      </c>
      <c r="F64" s="3">
        <v>67</v>
      </c>
      <c r="G64" s="9">
        <v>44292</v>
      </c>
    </row>
    <row r="65" spans="1:8" x14ac:dyDescent="0.25">
      <c r="A65" s="26"/>
      <c r="E65" s="6"/>
    </row>
    <row r="66" spans="1:8" x14ac:dyDescent="0.25">
      <c r="A66" s="26"/>
      <c r="B66" t="s">
        <v>0</v>
      </c>
      <c r="C66" s="6">
        <f t="shared" ref="C66:G66" si="1">AVERAGE(C62:C64)</f>
        <v>79.333333333333329</v>
      </c>
      <c r="D66" s="6">
        <f t="shared" si="1"/>
        <v>29.666666666666668</v>
      </c>
      <c r="E66" s="6">
        <f t="shared" si="1"/>
        <v>35.666666666666664</v>
      </c>
      <c r="F66" s="3">
        <f t="shared" si="1"/>
        <v>62</v>
      </c>
      <c r="G66" s="9">
        <f t="shared" si="1"/>
        <v>44289.333333333336</v>
      </c>
      <c r="H66" s="6"/>
    </row>
    <row r="67" spans="1:8" x14ac:dyDescent="0.25">
      <c r="A67" s="26"/>
      <c r="B67" t="s">
        <v>1</v>
      </c>
      <c r="C67" s="3" t="s">
        <v>13</v>
      </c>
      <c r="D67" s="3" t="s">
        <v>13</v>
      </c>
      <c r="E67" s="3" t="s">
        <v>13</v>
      </c>
      <c r="F67" s="3" t="s">
        <v>13</v>
      </c>
      <c r="G67" s="3" t="s">
        <v>13</v>
      </c>
    </row>
    <row r="68" spans="1:8" x14ac:dyDescent="0.25">
      <c r="A68" s="26"/>
      <c r="B68" t="s">
        <v>2</v>
      </c>
      <c r="C68" s="3">
        <v>18</v>
      </c>
      <c r="D68" s="3">
        <v>6</v>
      </c>
      <c r="E68" s="3">
        <v>6</v>
      </c>
      <c r="F68" s="3">
        <v>31</v>
      </c>
      <c r="G68" s="3" t="s">
        <v>46</v>
      </c>
    </row>
    <row r="69" spans="1:8" ht="15.75" thickBot="1" x14ac:dyDescent="0.3">
      <c r="A69" s="27"/>
      <c r="B69" t="s">
        <v>3</v>
      </c>
      <c r="C69" s="3">
        <v>0.24</v>
      </c>
      <c r="D69" s="3">
        <v>0.38</v>
      </c>
      <c r="E69" s="3">
        <v>0.74</v>
      </c>
      <c r="F69" s="3">
        <v>0.66</v>
      </c>
      <c r="G69" s="3">
        <v>0.67</v>
      </c>
      <c r="H69" s="3">
        <v>0.33</v>
      </c>
    </row>
    <row r="70" spans="1:8" ht="14.25" x14ac:dyDescent="0.45">
      <c r="G70" s="3">
        <v>4</v>
      </c>
    </row>
  </sheetData>
  <sortState ref="B62:H64">
    <sortCondition descending="1" ref="C62:C64"/>
  </sortState>
  <mergeCells count="3">
    <mergeCell ref="A2:A45"/>
    <mergeCell ref="A48:A59"/>
    <mergeCell ref="A62:A6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pane ySplit="1" topLeftCell="A14" activePane="bottomLeft" state="frozen"/>
      <selection pane="bottomLeft" activeCell="B18" sqref="B18:G18"/>
    </sheetView>
  </sheetViews>
  <sheetFormatPr defaultRowHeight="15" x14ac:dyDescent="0.25"/>
  <cols>
    <col min="2" max="2" width="26.85546875" bestFit="1" customWidth="1"/>
    <col min="3" max="11" width="9" style="3"/>
  </cols>
  <sheetData>
    <row r="1" spans="1:11" s="1" customFormat="1" ht="14.65" thickBot="1" x14ac:dyDescent="0.5">
      <c r="C1" s="2" t="s">
        <v>12</v>
      </c>
      <c r="D1" s="2" t="s">
        <v>4</v>
      </c>
      <c r="E1" s="2" t="s">
        <v>5</v>
      </c>
      <c r="F1" s="2" t="s">
        <v>7</v>
      </c>
      <c r="G1" s="2" t="s">
        <v>6</v>
      </c>
      <c r="H1" s="2" t="s">
        <v>8</v>
      </c>
      <c r="I1" s="2" t="s">
        <v>9</v>
      </c>
      <c r="J1" s="2" t="s">
        <v>10</v>
      </c>
      <c r="K1" s="2" t="s">
        <v>11</v>
      </c>
    </row>
    <row r="2" spans="1:11" x14ac:dyDescent="0.25">
      <c r="A2" s="22" t="s">
        <v>47</v>
      </c>
      <c r="B2" t="s">
        <v>23</v>
      </c>
      <c r="C2" s="10">
        <v>84.279703353000002</v>
      </c>
      <c r="D2" s="12">
        <v>56.75</v>
      </c>
      <c r="E2" s="6">
        <v>32.333333000000003</v>
      </c>
      <c r="F2" s="6">
        <v>46.666666667000001</v>
      </c>
      <c r="G2" s="7">
        <v>44286</v>
      </c>
      <c r="H2"/>
    </row>
    <row r="3" spans="1:11" x14ac:dyDescent="0.25">
      <c r="A3" s="23"/>
      <c r="B3" t="s">
        <v>39</v>
      </c>
      <c r="C3" s="10">
        <v>82.120307976999996</v>
      </c>
      <c r="D3" s="5">
        <v>55.366666666999997</v>
      </c>
      <c r="E3" s="6">
        <v>36</v>
      </c>
      <c r="F3" s="6">
        <v>45</v>
      </c>
      <c r="G3" s="7">
        <v>44288</v>
      </c>
      <c r="H3"/>
    </row>
    <row r="4" spans="1:11" x14ac:dyDescent="0.25">
      <c r="A4" s="23"/>
      <c r="B4" t="s">
        <v>38</v>
      </c>
      <c r="C4" s="10">
        <v>81.058557457000006</v>
      </c>
      <c r="D4" s="12">
        <v>56.1</v>
      </c>
      <c r="E4" s="6">
        <v>36.333333000000003</v>
      </c>
      <c r="F4" s="6">
        <v>45</v>
      </c>
      <c r="G4" s="7">
        <v>44283</v>
      </c>
      <c r="H4"/>
    </row>
    <row r="5" spans="1:11" x14ac:dyDescent="0.25">
      <c r="A5" s="23"/>
      <c r="B5" t="s">
        <v>69</v>
      </c>
      <c r="C5" s="10">
        <v>78.636627051999994</v>
      </c>
      <c r="D5" s="5">
        <v>54.033333333000002</v>
      </c>
      <c r="E5" s="6">
        <v>33</v>
      </c>
      <c r="F5" s="6">
        <v>35</v>
      </c>
      <c r="G5" s="7">
        <v>44286</v>
      </c>
      <c r="H5"/>
    </row>
    <row r="6" spans="1:11" x14ac:dyDescent="0.25">
      <c r="A6" s="23"/>
      <c r="B6" t="s">
        <v>15</v>
      </c>
      <c r="C6" s="10">
        <v>77.578009941999994</v>
      </c>
      <c r="D6" s="5">
        <v>54.7</v>
      </c>
      <c r="E6" s="6">
        <v>34</v>
      </c>
      <c r="F6" s="6">
        <v>70</v>
      </c>
      <c r="G6" s="7">
        <v>44285</v>
      </c>
      <c r="H6"/>
    </row>
    <row r="7" spans="1:11" x14ac:dyDescent="0.25">
      <c r="A7" s="23"/>
      <c r="B7" t="s">
        <v>43</v>
      </c>
      <c r="C7" s="10">
        <v>75.858187283000007</v>
      </c>
      <c r="D7" s="5">
        <v>53.433333333</v>
      </c>
      <c r="E7" s="6">
        <v>35</v>
      </c>
      <c r="F7" s="10">
        <v>23.333333332999999</v>
      </c>
      <c r="G7" s="7">
        <v>44287</v>
      </c>
      <c r="H7"/>
    </row>
    <row r="8" spans="1:11" x14ac:dyDescent="0.25">
      <c r="A8" s="23"/>
      <c r="B8" t="s">
        <v>64</v>
      </c>
      <c r="C8" s="10">
        <v>75.381992831999995</v>
      </c>
      <c r="D8" s="5">
        <v>54.733333332999997</v>
      </c>
      <c r="E8" s="6">
        <v>33.333333000000003</v>
      </c>
      <c r="F8" s="6">
        <v>65</v>
      </c>
      <c r="G8" s="7">
        <v>44290</v>
      </c>
      <c r="H8"/>
    </row>
    <row r="9" spans="1:11" x14ac:dyDescent="0.25">
      <c r="A9" s="23"/>
      <c r="B9" t="s">
        <v>27</v>
      </c>
      <c r="C9" s="10">
        <v>74.422357919000007</v>
      </c>
      <c r="D9" s="5">
        <v>54.433333333</v>
      </c>
      <c r="E9" s="6">
        <v>33.333333000000003</v>
      </c>
      <c r="F9" s="10">
        <v>26.666666667000001</v>
      </c>
      <c r="G9" s="7">
        <v>44285</v>
      </c>
      <c r="H9"/>
    </row>
    <row r="10" spans="1:11" x14ac:dyDescent="0.25">
      <c r="A10" s="23"/>
      <c r="B10" t="s">
        <v>19</v>
      </c>
      <c r="C10" s="6">
        <v>74.202683468000004</v>
      </c>
      <c r="D10" s="5">
        <v>53.266666667000003</v>
      </c>
      <c r="E10" s="6">
        <v>36.666666999999997</v>
      </c>
      <c r="F10" s="10">
        <v>23.333333332999999</v>
      </c>
      <c r="G10" s="7">
        <v>44289</v>
      </c>
      <c r="H10"/>
    </row>
    <row r="11" spans="1:11" x14ac:dyDescent="0.25">
      <c r="A11" s="23"/>
      <c r="B11" t="s">
        <v>18</v>
      </c>
      <c r="C11" s="6">
        <v>73.670563236999996</v>
      </c>
      <c r="D11" s="12">
        <v>55.666666667000001</v>
      </c>
      <c r="E11" s="6">
        <v>35.666666999999997</v>
      </c>
      <c r="F11" s="10">
        <v>26.666666667000001</v>
      </c>
      <c r="G11" s="7">
        <v>44283</v>
      </c>
      <c r="H11"/>
    </row>
    <row r="12" spans="1:11" x14ac:dyDescent="0.25">
      <c r="A12" s="23"/>
      <c r="B12" t="s">
        <v>36</v>
      </c>
      <c r="C12" s="6">
        <v>73.238684161999998</v>
      </c>
      <c r="D12" s="5">
        <v>54.1</v>
      </c>
      <c r="E12" s="6">
        <v>34.666666999999997</v>
      </c>
      <c r="F12" s="10">
        <v>16.666666667000001</v>
      </c>
      <c r="G12" s="7">
        <v>44294</v>
      </c>
      <c r="H12"/>
    </row>
    <row r="13" spans="1:11" x14ac:dyDescent="0.25">
      <c r="A13" s="23"/>
      <c r="B13" t="s">
        <v>14</v>
      </c>
      <c r="C13" s="6">
        <v>71.164338497000003</v>
      </c>
      <c r="D13" s="5">
        <v>53.133333333000003</v>
      </c>
      <c r="E13" s="6">
        <v>35</v>
      </c>
      <c r="F13" s="10">
        <v>13.333333333000001</v>
      </c>
      <c r="G13" s="7">
        <v>44300</v>
      </c>
      <c r="H13"/>
    </row>
    <row r="14" spans="1:11" x14ac:dyDescent="0.25">
      <c r="A14" s="23"/>
      <c r="B14" t="s">
        <v>41</v>
      </c>
      <c r="C14" s="6">
        <v>71.096886243</v>
      </c>
      <c r="D14" s="5">
        <v>53.833333332999999</v>
      </c>
      <c r="E14" s="6">
        <v>32.666666999999997</v>
      </c>
      <c r="F14" s="10">
        <v>30</v>
      </c>
      <c r="G14" s="7">
        <v>44290</v>
      </c>
      <c r="H14"/>
    </row>
    <row r="15" spans="1:11" x14ac:dyDescent="0.25">
      <c r="A15" s="23"/>
      <c r="B15" t="s">
        <v>26</v>
      </c>
      <c r="C15" s="6">
        <v>70.692144740000003</v>
      </c>
      <c r="D15" s="5">
        <v>50.9</v>
      </c>
      <c r="E15" s="6">
        <v>35.666666999999997</v>
      </c>
      <c r="F15" s="6">
        <v>36.666666667000001</v>
      </c>
      <c r="G15" s="7">
        <v>44292</v>
      </c>
      <c r="H15"/>
    </row>
    <row r="16" spans="1:11" x14ac:dyDescent="0.25">
      <c r="A16" s="23"/>
      <c r="B16" t="s">
        <v>30</v>
      </c>
      <c r="C16" s="6">
        <v>70.485647399000001</v>
      </c>
      <c r="D16" s="5">
        <v>50.2</v>
      </c>
      <c r="E16" s="6">
        <v>32.666666999999997</v>
      </c>
      <c r="F16" s="10">
        <v>26.666666667000001</v>
      </c>
      <c r="G16" s="7">
        <v>44299</v>
      </c>
      <c r="H16"/>
    </row>
    <row r="17" spans="1:8" x14ac:dyDescent="0.25">
      <c r="A17" s="23"/>
      <c r="B17" t="s">
        <v>65</v>
      </c>
      <c r="C17" s="6">
        <v>70.042913295000005</v>
      </c>
      <c r="D17" s="12">
        <v>56.8</v>
      </c>
      <c r="E17" s="6">
        <v>33.666666999999997</v>
      </c>
      <c r="F17" s="6">
        <v>56.666666667000001</v>
      </c>
      <c r="G17" s="7">
        <v>44290</v>
      </c>
      <c r="H17"/>
    </row>
    <row r="18" spans="1:8" x14ac:dyDescent="0.25">
      <c r="A18" s="23"/>
      <c r="B18" s="34" t="s">
        <v>45</v>
      </c>
      <c r="C18" s="35">
        <v>68.561985202000002</v>
      </c>
      <c r="D18" s="45">
        <v>55.7</v>
      </c>
      <c r="E18" s="35">
        <v>35.333333000000003</v>
      </c>
      <c r="F18" s="35">
        <v>51.666666667000001</v>
      </c>
      <c r="G18" s="43">
        <v>44286</v>
      </c>
      <c r="H18"/>
    </row>
    <row r="19" spans="1:8" x14ac:dyDescent="0.25">
      <c r="A19" s="23"/>
      <c r="B19" t="s">
        <v>44</v>
      </c>
      <c r="C19" s="6">
        <v>68.553172485999994</v>
      </c>
      <c r="D19" s="5">
        <v>52.633333333000003</v>
      </c>
      <c r="E19" s="6">
        <v>35.666666999999997</v>
      </c>
      <c r="F19" s="10">
        <v>28.333333332999999</v>
      </c>
      <c r="G19" s="7">
        <v>44295</v>
      </c>
      <c r="H19"/>
    </row>
    <row r="20" spans="1:8" x14ac:dyDescent="0.25">
      <c r="A20" s="23"/>
      <c r="B20" t="s">
        <v>24</v>
      </c>
      <c r="C20" s="6">
        <v>67.365246243000001</v>
      </c>
      <c r="D20" s="5">
        <v>54.333333332999999</v>
      </c>
      <c r="E20" s="6">
        <v>36</v>
      </c>
      <c r="F20" s="6">
        <v>40</v>
      </c>
      <c r="G20" s="7">
        <v>44287</v>
      </c>
      <c r="H20"/>
    </row>
    <row r="21" spans="1:8" x14ac:dyDescent="0.25">
      <c r="A21" s="23"/>
      <c r="B21" t="s">
        <v>37</v>
      </c>
      <c r="C21" s="6">
        <v>66.621844624000005</v>
      </c>
      <c r="D21" s="5">
        <v>51.7</v>
      </c>
      <c r="E21" s="6">
        <v>35</v>
      </c>
      <c r="F21" s="10">
        <v>21.666666667000001</v>
      </c>
      <c r="G21" s="7">
        <v>44300</v>
      </c>
      <c r="H21"/>
    </row>
    <row r="22" spans="1:8" x14ac:dyDescent="0.25">
      <c r="A22" s="23"/>
      <c r="B22" t="s">
        <v>25</v>
      </c>
      <c r="C22" s="6">
        <v>65.717128324000001</v>
      </c>
      <c r="D22" s="5">
        <v>52.533333333000002</v>
      </c>
      <c r="E22" s="6">
        <v>35.666666999999997</v>
      </c>
      <c r="F22" s="10">
        <v>26.666666667000001</v>
      </c>
      <c r="G22" s="7">
        <v>44286</v>
      </c>
      <c r="H22"/>
    </row>
    <row r="23" spans="1:8" x14ac:dyDescent="0.25">
      <c r="A23" s="23"/>
      <c r="B23" t="s">
        <v>29</v>
      </c>
      <c r="C23" s="6">
        <v>65.403787283</v>
      </c>
      <c r="D23" s="5">
        <v>53.166666667000001</v>
      </c>
      <c r="E23" s="6">
        <v>33.333333000000003</v>
      </c>
      <c r="F23" s="6">
        <v>41.666666667000001</v>
      </c>
      <c r="G23" s="7">
        <v>44286</v>
      </c>
      <c r="H23"/>
    </row>
    <row r="24" spans="1:8" x14ac:dyDescent="0.25">
      <c r="A24" s="23"/>
      <c r="B24" t="s">
        <v>22</v>
      </c>
      <c r="C24" s="6">
        <v>65.393827513999994</v>
      </c>
      <c r="D24" s="5">
        <v>52.6</v>
      </c>
      <c r="E24" s="6">
        <v>33.666666999999997</v>
      </c>
      <c r="F24" s="6">
        <v>60</v>
      </c>
      <c r="G24" s="7">
        <v>44286</v>
      </c>
      <c r="H24"/>
    </row>
    <row r="25" spans="1:8" x14ac:dyDescent="0.25">
      <c r="A25" s="23"/>
      <c r="B25" t="s">
        <v>40</v>
      </c>
      <c r="C25" s="6">
        <v>64.994793294999994</v>
      </c>
      <c r="D25" s="5">
        <v>52.8</v>
      </c>
      <c r="E25" s="6">
        <v>32.666666999999997</v>
      </c>
      <c r="F25" s="6">
        <v>36.666666667000001</v>
      </c>
      <c r="G25" s="7">
        <v>44286</v>
      </c>
      <c r="H25"/>
    </row>
    <row r="26" spans="1:8" x14ac:dyDescent="0.25">
      <c r="A26" s="23"/>
      <c r="B26" t="s">
        <v>20</v>
      </c>
      <c r="C26" s="6">
        <v>64.429072832000003</v>
      </c>
      <c r="D26" s="5">
        <v>55.1</v>
      </c>
      <c r="E26" s="6">
        <v>36.333333000000003</v>
      </c>
      <c r="F26" s="10">
        <v>16.666666667000001</v>
      </c>
      <c r="G26" s="7">
        <v>44291</v>
      </c>
      <c r="H26"/>
    </row>
    <row r="27" spans="1:8" x14ac:dyDescent="0.25">
      <c r="A27" s="23"/>
      <c r="B27" t="s">
        <v>35</v>
      </c>
      <c r="C27" s="6">
        <v>64.422218497000003</v>
      </c>
      <c r="D27" s="5">
        <v>53.633333333000003</v>
      </c>
      <c r="E27" s="6">
        <v>36.333333000000003</v>
      </c>
      <c r="F27" s="10">
        <v>31.666666667000001</v>
      </c>
      <c r="G27" s="7">
        <v>44289</v>
      </c>
      <c r="H27"/>
    </row>
    <row r="28" spans="1:8" x14ac:dyDescent="0.25">
      <c r="A28" s="23"/>
      <c r="B28" t="s">
        <v>16</v>
      </c>
      <c r="C28" s="6">
        <v>63.900225896000002</v>
      </c>
      <c r="D28" s="5">
        <v>51.3</v>
      </c>
      <c r="E28" s="6">
        <v>33</v>
      </c>
      <c r="F28" s="6">
        <v>71.666666667000001</v>
      </c>
      <c r="G28" s="7">
        <v>44290</v>
      </c>
      <c r="H28"/>
    </row>
    <row r="29" spans="1:8" x14ac:dyDescent="0.25">
      <c r="A29" s="23"/>
      <c r="B29" t="s">
        <v>34</v>
      </c>
      <c r="C29" s="6">
        <v>62.787277688000003</v>
      </c>
      <c r="D29" s="5">
        <v>52.466666666999998</v>
      </c>
      <c r="E29" s="6">
        <v>36</v>
      </c>
      <c r="F29" s="6">
        <v>68.333333332999999</v>
      </c>
      <c r="G29" s="7">
        <v>44288</v>
      </c>
      <c r="H29"/>
    </row>
    <row r="30" spans="1:8" x14ac:dyDescent="0.25">
      <c r="A30" s="23"/>
      <c r="B30" t="s">
        <v>67</v>
      </c>
      <c r="C30" s="6">
        <v>61.59563052</v>
      </c>
      <c r="D30" s="5">
        <v>51.433333333</v>
      </c>
      <c r="E30" s="6">
        <v>28.666667</v>
      </c>
      <c r="F30" s="6">
        <v>41.666666667000001</v>
      </c>
      <c r="G30" s="7">
        <v>44287</v>
      </c>
      <c r="H30"/>
    </row>
    <row r="31" spans="1:8" x14ac:dyDescent="0.25">
      <c r="A31" s="23"/>
      <c r="B31" t="s">
        <v>42</v>
      </c>
      <c r="C31" s="6">
        <v>61.129983353</v>
      </c>
      <c r="D31" s="5">
        <v>51.266666667000003</v>
      </c>
      <c r="E31" s="6">
        <v>34.333333000000003</v>
      </c>
      <c r="F31" s="6">
        <v>45</v>
      </c>
      <c r="G31" s="7">
        <v>44300</v>
      </c>
      <c r="H31"/>
    </row>
    <row r="32" spans="1:8" x14ac:dyDescent="0.25">
      <c r="A32" s="23"/>
      <c r="B32" t="s">
        <v>63</v>
      </c>
      <c r="C32" s="6">
        <v>61.027280230999999</v>
      </c>
      <c r="D32" s="5">
        <v>52.333333332999999</v>
      </c>
      <c r="E32" s="6">
        <v>36.333333000000003</v>
      </c>
      <c r="F32" s="6">
        <v>51.666666667000001</v>
      </c>
      <c r="G32" s="7">
        <v>44289</v>
      </c>
      <c r="H32"/>
    </row>
    <row r="33" spans="1:8" x14ac:dyDescent="0.25">
      <c r="A33" s="23"/>
      <c r="B33" t="s">
        <v>61</v>
      </c>
      <c r="C33" s="6">
        <v>60.144805548999997</v>
      </c>
      <c r="D33" s="5">
        <v>53.266666667000003</v>
      </c>
      <c r="E33" s="6">
        <v>34.333333000000003</v>
      </c>
      <c r="F33" s="6">
        <v>46.666666667000001</v>
      </c>
      <c r="G33" s="7">
        <v>44287</v>
      </c>
      <c r="H33"/>
    </row>
    <row r="34" spans="1:8" x14ac:dyDescent="0.25">
      <c r="A34" s="23"/>
      <c r="B34" t="s">
        <v>28</v>
      </c>
      <c r="C34" s="6">
        <v>59.371692486000001</v>
      </c>
      <c r="D34" s="5">
        <v>50.566666667</v>
      </c>
      <c r="E34" s="6">
        <v>33.666666999999997</v>
      </c>
      <c r="F34" s="6">
        <v>70</v>
      </c>
      <c r="G34" s="7">
        <v>44290</v>
      </c>
      <c r="H34"/>
    </row>
    <row r="35" spans="1:8" x14ac:dyDescent="0.25">
      <c r="A35" s="23"/>
      <c r="B35" t="s">
        <v>21</v>
      </c>
      <c r="C35" s="6">
        <v>59.347856184999998</v>
      </c>
      <c r="D35" s="5">
        <v>52.433333333</v>
      </c>
      <c r="E35" s="6">
        <v>37</v>
      </c>
      <c r="F35" s="10">
        <v>31.666666667000001</v>
      </c>
      <c r="G35" s="7">
        <v>44291</v>
      </c>
      <c r="H35"/>
    </row>
    <row r="36" spans="1:8" x14ac:dyDescent="0.25">
      <c r="A36" s="23"/>
      <c r="B36" t="s">
        <v>17</v>
      </c>
      <c r="C36" s="6">
        <v>58.931028671</v>
      </c>
      <c r="D36" s="5">
        <v>48.366666666999997</v>
      </c>
      <c r="E36" s="6">
        <v>36</v>
      </c>
      <c r="F36" s="10">
        <v>10</v>
      </c>
      <c r="G36" s="7">
        <v>44291</v>
      </c>
      <c r="H36"/>
    </row>
    <row r="37" spans="1:8" x14ac:dyDescent="0.25">
      <c r="A37" s="23"/>
      <c r="B37" t="s">
        <v>66</v>
      </c>
      <c r="C37" s="6">
        <v>58.612483931</v>
      </c>
      <c r="D37" s="5">
        <v>53.466666666999998</v>
      </c>
      <c r="E37" s="6">
        <v>33.333333000000003</v>
      </c>
      <c r="F37" s="6">
        <v>75</v>
      </c>
      <c r="G37" s="7">
        <v>44285</v>
      </c>
      <c r="H37"/>
    </row>
    <row r="38" spans="1:8" x14ac:dyDescent="0.25">
      <c r="A38" s="23"/>
      <c r="B38" t="s">
        <v>32</v>
      </c>
      <c r="C38" s="6">
        <v>57.832460578000003</v>
      </c>
      <c r="D38" s="5">
        <v>52.733333332999997</v>
      </c>
      <c r="E38" s="6">
        <v>34.666666999999997</v>
      </c>
      <c r="F38" s="6">
        <v>50</v>
      </c>
      <c r="G38" s="7">
        <v>44307</v>
      </c>
      <c r="H38"/>
    </row>
    <row r="39" spans="1:8" x14ac:dyDescent="0.25">
      <c r="A39" s="23"/>
      <c r="B39" t="s">
        <v>31</v>
      </c>
      <c r="C39" s="6">
        <v>54.699945434</v>
      </c>
      <c r="D39" s="5">
        <v>47.2</v>
      </c>
      <c r="E39" s="6">
        <v>31</v>
      </c>
      <c r="F39" s="6">
        <v>43.333333332999999</v>
      </c>
      <c r="G39" s="7">
        <v>44302</v>
      </c>
      <c r="H39"/>
    </row>
    <row r="40" spans="1:8" x14ac:dyDescent="0.25">
      <c r="A40" s="23"/>
      <c r="B40" t="s">
        <v>33</v>
      </c>
      <c r="C40" s="6">
        <v>42.684043930999998</v>
      </c>
      <c r="D40" s="5">
        <v>47.2</v>
      </c>
      <c r="E40" s="6">
        <v>32</v>
      </c>
      <c r="F40" s="10">
        <v>15</v>
      </c>
      <c r="G40" s="7">
        <v>44313</v>
      </c>
      <c r="H40"/>
    </row>
    <row r="41" spans="1:8" x14ac:dyDescent="0.25">
      <c r="A41" s="23"/>
      <c r="C41" s="6"/>
      <c r="G41" s="7"/>
    </row>
    <row r="42" spans="1:8" x14ac:dyDescent="0.25">
      <c r="A42" s="23"/>
      <c r="B42" t="s">
        <v>0</v>
      </c>
      <c r="C42" s="6">
        <f>AVERAGE(C2:C40)</f>
        <v>67.370702451512813</v>
      </c>
      <c r="D42" s="5">
        <f t="shared" ref="D42:G42" si="0">AVERAGE(D2:D40)</f>
        <v>52.966239316205133</v>
      </c>
      <c r="E42" s="6">
        <f t="shared" si="0"/>
        <v>34.367521384615387</v>
      </c>
      <c r="F42" s="6">
        <f t="shared" si="0"/>
        <v>40.042735042846147</v>
      </c>
      <c r="G42" s="7">
        <f t="shared" si="0"/>
        <v>44290.743589743586</v>
      </c>
    </row>
    <row r="43" spans="1:8" x14ac:dyDescent="0.25">
      <c r="A43" s="23"/>
      <c r="B43" t="s">
        <v>1</v>
      </c>
      <c r="C43" s="6">
        <f>1.66515*5.94637</f>
        <v>9.9015980054999986</v>
      </c>
      <c r="D43" s="5">
        <f>1.66515*0.74845</f>
        <v>1.2462815174999999</v>
      </c>
      <c r="E43" s="6">
        <f>1.61*1.6991</f>
        <v>2.7355510000000001</v>
      </c>
      <c r="F43" s="6">
        <f>1.66515*14.085</f>
        <v>23.453637749999999</v>
      </c>
      <c r="G43" s="3" t="s">
        <v>62</v>
      </c>
    </row>
    <row r="44" spans="1:8" x14ac:dyDescent="0.25">
      <c r="A44" s="23"/>
      <c r="B44" t="s">
        <v>2</v>
      </c>
      <c r="C44" s="3">
        <v>16</v>
      </c>
      <c r="D44" s="3">
        <v>5</v>
      </c>
      <c r="E44" s="3">
        <v>7</v>
      </c>
      <c r="F44" s="3">
        <v>61</v>
      </c>
      <c r="G44" s="3">
        <v>7</v>
      </c>
    </row>
    <row r="45" spans="1:8" ht="15.75" thickBot="1" x14ac:dyDescent="0.3">
      <c r="A45" s="24"/>
      <c r="B45" t="s">
        <v>3</v>
      </c>
      <c r="C45" s="4">
        <v>0.68</v>
      </c>
      <c r="D45" s="4">
        <v>0.9</v>
      </c>
      <c r="E45" s="3">
        <v>0.52</v>
      </c>
      <c r="F45" s="3">
        <v>0.67</v>
      </c>
      <c r="G45" s="3">
        <v>0.96</v>
      </c>
    </row>
    <row r="46" spans="1:8" ht="14.25" x14ac:dyDescent="0.45">
      <c r="G46" s="6">
        <f>1.51*1.32617</f>
        <v>2.0025167000000001</v>
      </c>
    </row>
    <row r="49" spans="1:10" s="3" customFormat="1" ht="14.65" thickBot="1" x14ac:dyDescent="0.5">
      <c r="A49"/>
      <c r="B49"/>
    </row>
    <row r="50" spans="1:10" s="3" customFormat="1" x14ac:dyDescent="0.25">
      <c r="A50" s="25" t="s">
        <v>59</v>
      </c>
      <c r="B50" t="s">
        <v>58</v>
      </c>
      <c r="C50" s="31" t="s">
        <v>74</v>
      </c>
      <c r="D50" s="31"/>
      <c r="E50" s="3">
        <v>52</v>
      </c>
      <c r="F50" s="3">
        <v>43</v>
      </c>
      <c r="G50" s="9">
        <v>44289</v>
      </c>
    </row>
    <row r="51" spans="1:10" s="3" customFormat="1" x14ac:dyDescent="0.25">
      <c r="A51" s="26"/>
      <c r="B51" t="s">
        <v>56</v>
      </c>
      <c r="C51" s="31"/>
      <c r="D51" s="31"/>
      <c r="E51" s="6">
        <v>48</v>
      </c>
      <c r="F51" s="3">
        <v>42</v>
      </c>
      <c r="G51" s="9">
        <v>44288</v>
      </c>
    </row>
    <row r="52" spans="1:10" s="3" customFormat="1" x14ac:dyDescent="0.25">
      <c r="A52" s="26"/>
      <c r="B52" t="s">
        <v>57</v>
      </c>
      <c r="C52" s="31"/>
      <c r="D52" s="31"/>
      <c r="E52" s="3">
        <v>44</v>
      </c>
      <c r="F52" s="3">
        <v>35</v>
      </c>
      <c r="G52" s="9">
        <v>44289</v>
      </c>
    </row>
    <row r="53" spans="1:10" s="3" customFormat="1" x14ac:dyDescent="0.25">
      <c r="A53" s="26"/>
      <c r="B53"/>
      <c r="C53" s="31"/>
      <c r="D53" s="31"/>
    </row>
    <row r="54" spans="1:10" s="3" customFormat="1" x14ac:dyDescent="0.25">
      <c r="A54" s="26"/>
      <c r="B54" t="s">
        <v>0</v>
      </c>
      <c r="C54" s="31"/>
      <c r="D54" s="31"/>
      <c r="E54" s="6">
        <f t="shared" ref="E54:F54" si="1">AVERAGE(E50:E52)</f>
        <v>48</v>
      </c>
      <c r="F54" s="6">
        <f t="shared" si="1"/>
        <v>40</v>
      </c>
      <c r="G54" s="9">
        <v>44289</v>
      </c>
      <c r="H54" s="6"/>
    </row>
    <row r="55" spans="1:10" s="3" customFormat="1" x14ac:dyDescent="0.25">
      <c r="A55" s="26"/>
      <c r="B55" t="s">
        <v>1</v>
      </c>
      <c r="C55" s="31"/>
      <c r="D55" s="31"/>
      <c r="E55" s="3" t="s">
        <v>13</v>
      </c>
      <c r="F55" s="3" t="s">
        <v>13</v>
      </c>
      <c r="G55" s="3" t="s">
        <v>13</v>
      </c>
    </row>
    <row r="56" spans="1:10" s="3" customFormat="1" x14ac:dyDescent="0.25">
      <c r="A56" s="26"/>
      <c r="B56" t="s">
        <v>2</v>
      </c>
      <c r="C56" s="31"/>
      <c r="D56" s="31"/>
      <c r="E56" s="3">
        <v>13</v>
      </c>
      <c r="F56" s="3">
        <v>35</v>
      </c>
      <c r="G56" s="3">
        <v>1</v>
      </c>
      <c r="H56" s="3">
        <v>62</v>
      </c>
      <c r="J56" s="3">
        <v>20</v>
      </c>
    </row>
    <row r="57" spans="1:10" s="3" customFormat="1" ht="15.75" thickBot="1" x14ac:dyDescent="0.3">
      <c r="A57" s="27"/>
      <c r="B57" t="s">
        <v>3</v>
      </c>
      <c r="C57" s="31"/>
      <c r="D57" s="31"/>
      <c r="E57" s="3">
        <v>0.84</v>
      </c>
      <c r="F57" s="3">
        <v>0.73</v>
      </c>
      <c r="G57" s="4">
        <v>0.84</v>
      </c>
    </row>
    <row r="58" spans="1:10" s="3" customFormat="1" ht="14.25" x14ac:dyDescent="0.45">
      <c r="A58"/>
      <c r="B58"/>
    </row>
  </sheetData>
  <sortState ref="B2:G40">
    <sortCondition descending="1" ref="C2:C40"/>
  </sortState>
  <mergeCells count="3">
    <mergeCell ref="A2:A45"/>
    <mergeCell ref="A50:A57"/>
    <mergeCell ref="C50:D5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pane ySplit="1" topLeftCell="A2" activePane="bottomLeft" state="frozen"/>
      <selection pane="bottomLeft" activeCell="B37" activeCellId="2" sqref="B6:D7 B18:D18 B37:D37"/>
    </sheetView>
  </sheetViews>
  <sheetFormatPr defaultRowHeight="15" x14ac:dyDescent="0.25"/>
  <cols>
    <col min="2" max="2" width="26.85546875" bestFit="1" customWidth="1"/>
    <col min="3" max="3" width="9" style="3"/>
  </cols>
  <sheetData>
    <row r="1" spans="1:11" ht="14.25" x14ac:dyDescent="0.45">
      <c r="C1" s="2" t="s">
        <v>12</v>
      </c>
      <c r="D1" s="2" t="s">
        <v>4</v>
      </c>
      <c r="E1" s="2" t="s">
        <v>5</v>
      </c>
      <c r="F1" s="2" t="s">
        <v>7</v>
      </c>
      <c r="G1" s="2" t="s">
        <v>6</v>
      </c>
      <c r="H1" s="2" t="s">
        <v>8</v>
      </c>
      <c r="I1" s="2" t="s">
        <v>9</v>
      </c>
      <c r="J1" s="2" t="s">
        <v>10</v>
      </c>
      <c r="K1" s="2" t="s">
        <v>11</v>
      </c>
    </row>
    <row r="2" spans="1:11" x14ac:dyDescent="0.25">
      <c r="A2" s="32" t="s">
        <v>81</v>
      </c>
      <c r="B2" t="s">
        <v>22</v>
      </c>
      <c r="C2" s="10">
        <v>102.26494472</v>
      </c>
      <c r="D2" s="5">
        <v>50.41</v>
      </c>
    </row>
    <row r="3" spans="1:11" x14ac:dyDescent="0.25">
      <c r="A3" s="32"/>
      <c r="B3" t="s">
        <v>44</v>
      </c>
      <c r="C3" s="10">
        <v>96.782936902000003</v>
      </c>
      <c r="D3" s="5">
        <v>49.293333333</v>
      </c>
    </row>
    <row r="4" spans="1:11" x14ac:dyDescent="0.25">
      <c r="A4" s="32"/>
      <c r="B4" t="s">
        <v>30</v>
      </c>
      <c r="C4" s="10">
        <v>96.717389873000002</v>
      </c>
      <c r="D4" s="5">
        <v>55.89</v>
      </c>
    </row>
    <row r="5" spans="1:11" x14ac:dyDescent="0.25">
      <c r="A5" s="32"/>
      <c r="B5" t="s">
        <v>23</v>
      </c>
      <c r="C5" s="10">
        <v>96.206778266000001</v>
      </c>
      <c r="D5" s="5">
        <v>48.736666667000001</v>
      </c>
    </row>
    <row r="6" spans="1:11" x14ac:dyDescent="0.25">
      <c r="A6" s="32"/>
      <c r="B6" s="34" t="s">
        <v>45</v>
      </c>
      <c r="C6" s="36">
        <v>95.250799931000003</v>
      </c>
      <c r="D6" s="44">
        <v>55.613333333</v>
      </c>
    </row>
    <row r="7" spans="1:11" x14ac:dyDescent="0.25">
      <c r="A7" s="32"/>
      <c r="B7" s="34" t="s">
        <v>75</v>
      </c>
      <c r="C7" s="36">
        <v>94.832761016999996</v>
      </c>
      <c r="D7" s="45">
        <v>57.373333332999998</v>
      </c>
    </row>
    <row r="8" spans="1:11" x14ac:dyDescent="0.25">
      <c r="A8" s="32"/>
      <c r="B8" t="s">
        <v>31</v>
      </c>
      <c r="C8" s="10">
        <v>94.759450404999995</v>
      </c>
      <c r="D8" s="5">
        <v>42.333333332999999</v>
      </c>
    </row>
    <row r="9" spans="1:11" x14ac:dyDescent="0.25">
      <c r="A9" s="32"/>
      <c r="B9" t="s">
        <v>15</v>
      </c>
      <c r="C9" s="10">
        <v>93.744930451000002</v>
      </c>
      <c r="D9" s="5">
        <v>51.616666666999997</v>
      </c>
    </row>
    <row r="10" spans="1:11" x14ac:dyDescent="0.25">
      <c r="A10" s="32"/>
      <c r="B10" t="s">
        <v>16</v>
      </c>
      <c r="C10" s="10">
        <v>93.705821572000005</v>
      </c>
      <c r="D10" s="5">
        <v>48.18</v>
      </c>
    </row>
    <row r="11" spans="1:11" x14ac:dyDescent="0.25">
      <c r="A11" s="32"/>
      <c r="B11" t="s">
        <v>26</v>
      </c>
      <c r="C11" s="10">
        <v>93.316263121000006</v>
      </c>
      <c r="D11" s="5">
        <v>55.516666667000003</v>
      </c>
    </row>
    <row r="12" spans="1:11" x14ac:dyDescent="0.25">
      <c r="A12" s="32"/>
      <c r="B12" t="s">
        <v>27</v>
      </c>
      <c r="C12" s="10">
        <v>92.534466034999994</v>
      </c>
      <c r="D12" s="12">
        <v>57.373333332999998</v>
      </c>
    </row>
    <row r="13" spans="1:11" x14ac:dyDescent="0.25">
      <c r="A13" s="32"/>
      <c r="B13" t="s">
        <v>18</v>
      </c>
      <c r="C13" s="10">
        <v>92.349913756999996</v>
      </c>
      <c r="D13" s="12">
        <v>56.726666667000003</v>
      </c>
    </row>
    <row r="14" spans="1:11" x14ac:dyDescent="0.25">
      <c r="A14" s="32"/>
      <c r="B14" t="s">
        <v>29</v>
      </c>
      <c r="C14" s="10">
        <v>92.330906266</v>
      </c>
      <c r="D14" s="5">
        <v>50.506666666999998</v>
      </c>
    </row>
    <row r="15" spans="1:11" x14ac:dyDescent="0.25">
      <c r="A15" s="32"/>
      <c r="B15" t="s">
        <v>28</v>
      </c>
      <c r="C15" s="10">
        <v>91.551557156000001</v>
      </c>
      <c r="D15" s="5">
        <v>56.446666667000002</v>
      </c>
    </row>
    <row r="16" spans="1:11" x14ac:dyDescent="0.25">
      <c r="A16" s="32"/>
      <c r="B16" t="s">
        <v>77</v>
      </c>
      <c r="C16" s="10">
        <v>90.469033803000002</v>
      </c>
      <c r="D16" s="5">
        <v>54.68</v>
      </c>
    </row>
    <row r="17" spans="1:4" x14ac:dyDescent="0.25">
      <c r="A17" s="32"/>
      <c r="B17" t="s">
        <v>42</v>
      </c>
      <c r="C17" s="10">
        <v>90.320367468000001</v>
      </c>
      <c r="D17" s="5">
        <v>44.006666666999998</v>
      </c>
    </row>
    <row r="18" spans="1:4" x14ac:dyDescent="0.25">
      <c r="A18" s="32"/>
      <c r="B18" s="34" t="s">
        <v>78</v>
      </c>
      <c r="C18" s="36">
        <v>90.273492207999993</v>
      </c>
      <c r="D18" s="44">
        <v>50.78</v>
      </c>
    </row>
    <row r="19" spans="1:4" x14ac:dyDescent="0.25">
      <c r="A19" s="32"/>
      <c r="B19" t="s">
        <v>36</v>
      </c>
      <c r="C19" s="10">
        <v>90.057603029000006</v>
      </c>
      <c r="D19" s="5">
        <v>49.853333333000002</v>
      </c>
    </row>
    <row r="20" spans="1:4" x14ac:dyDescent="0.25">
      <c r="A20" s="32"/>
      <c r="B20" t="s">
        <v>63</v>
      </c>
      <c r="C20" s="10">
        <v>89.778914150000006</v>
      </c>
      <c r="D20" s="5">
        <v>54.96</v>
      </c>
    </row>
    <row r="21" spans="1:4" x14ac:dyDescent="0.25">
      <c r="A21" s="32"/>
      <c r="B21" t="s">
        <v>17</v>
      </c>
      <c r="C21" s="6">
        <v>89.284862058000002</v>
      </c>
      <c r="D21" s="5">
        <v>56.263333332999999</v>
      </c>
    </row>
    <row r="22" spans="1:4" x14ac:dyDescent="0.25">
      <c r="A22" s="32"/>
      <c r="B22" t="s">
        <v>40</v>
      </c>
      <c r="C22" s="6">
        <v>88.276080162</v>
      </c>
      <c r="D22" s="12">
        <v>57.003333333</v>
      </c>
    </row>
    <row r="23" spans="1:4" x14ac:dyDescent="0.25">
      <c r="A23" s="32"/>
      <c r="B23" t="s">
        <v>35</v>
      </c>
      <c r="C23" s="6">
        <v>87.231776022999995</v>
      </c>
      <c r="D23" s="5">
        <v>55.703333333000003</v>
      </c>
    </row>
    <row r="24" spans="1:4" x14ac:dyDescent="0.25">
      <c r="A24" s="32"/>
      <c r="B24" t="s">
        <v>38</v>
      </c>
      <c r="C24" s="6">
        <v>87.228116646999993</v>
      </c>
      <c r="D24" s="5">
        <v>52.826666666999998</v>
      </c>
    </row>
    <row r="25" spans="1:4" x14ac:dyDescent="0.25">
      <c r="A25" s="32"/>
      <c r="B25" t="s">
        <v>43</v>
      </c>
      <c r="C25" s="6">
        <v>86.754045641999994</v>
      </c>
      <c r="D25" s="5">
        <v>52.083333332999999</v>
      </c>
    </row>
    <row r="26" spans="1:4" x14ac:dyDescent="0.25">
      <c r="A26" s="32"/>
      <c r="B26" t="s">
        <v>80</v>
      </c>
      <c r="C26" s="6">
        <v>86.317069179000001</v>
      </c>
      <c r="D26" s="5">
        <v>49.48</v>
      </c>
    </row>
    <row r="27" spans="1:4" x14ac:dyDescent="0.25">
      <c r="A27" s="32"/>
      <c r="B27" t="s">
        <v>34</v>
      </c>
      <c r="C27" s="6">
        <v>86.164211907999999</v>
      </c>
      <c r="D27" s="5">
        <v>49.2</v>
      </c>
    </row>
    <row r="28" spans="1:4" x14ac:dyDescent="0.25">
      <c r="A28" s="32"/>
      <c r="B28" t="s">
        <v>69</v>
      </c>
      <c r="C28" s="6">
        <v>85.648295884000007</v>
      </c>
      <c r="D28" s="5">
        <v>56.353333333000002</v>
      </c>
    </row>
    <row r="29" spans="1:4" x14ac:dyDescent="0.25">
      <c r="A29" s="32"/>
      <c r="B29" t="s">
        <v>19</v>
      </c>
      <c r="C29" s="6">
        <v>85.541343075</v>
      </c>
      <c r="D29" s="5">
        <v>53.01</v>
      </c>
    </row>
    <row r="30" spans="1:4" x14ac:dyDescent="0.25">
      <c r="A30" s="32"/>
      <c r="B30" t="s">
        <v>32</v>
      </c>
      <c r="C30" s="6">
        <v>84.854312069000002</v>
      </c>
      <c r="D30" s="5">
        <v>44.466666666999998</v>
      </c>
    </row>
    <row r="31" spans="1:4" x14ac:dyDescent="0.25">
      <c r="A31" s="32"/>
      <c r="B31" t="s">
        <v>65</v>
      </c>
      <c r="C31" s="6">
        <v>84.610129873000005</v>
      </c>
      <c r="D31" s="12">
        <v>59.416666667000001</v>
      </c>
    </row>
    <row r="32" spans="1:4" x14ac:dyDescent="0.25">
      <c r="A32" s="32"/>
      <c r="B32" t="s">
        <v>24</v>
      </c>
      <c r="C32" s="6">
        <v>84.394853386999998</v>
      </c>
      <c r="D32" s="5">
        <v>56.17</v>
      </c>
    </row>
    <row r="33" spans="1:4" x14ac:dyDescent="0.25">
      <c r="A33" s="32"/>
      <c r="B33" t="s">
        <v>76</v>
      </c>
      <c r="C33" s="6">
        <v>84.081685802999999</v>
      </c>
      <c r="D33" s="5">
        <v>55.703333333000003</v>
      </c>
    </row>
    <row r="34" spans="1:4" x14ac:dyDescent="0.25">
      <c r="A34" s="32"/>
      <c r="B34" t="s">
        <v>21</v>
      </c>
      <c r="C34" s="6">
        <v>83.968508138999994</v>
      </c>
      <c r="D34" s="12">
        <v>56.633333333000003</v>
      </c>
    </row>
    <row r="35" spans="1:4" x14ac:dyDescent="0.25">
      <c r="A35" s="32"/>
      <c r="B35" t="s">
        <v>37</v>
      </c>
      <c r="C35" s="6">
        <v>83.374900323999995</v>
      </c>
      <c r="D35" s="12">
        <v>59.046666666999997</v>
      </c>
    </row>
    <row r="36" spans="1:4" x14ac:dyDescent="0.25">
      <c r="A36" s="32"/>
      <c r="B36" t="s">
        <v>64</v>
      </c>
      <c r="C36" s="6">
        <v>83.075827490999998</v>
      </c>
      <c r="D36" s="5">
        <v>54.68</v>
      </c>
    </row>
    <row r="37" spans="1:4" x14ac:dyDescent="0.25">
      <c r="A37" s="32"/>
      <c r="B37" s="34" t="s">
        <v>79</v>
      </c>
      <c r="C37" s="35">
        <v>83.025718104000006</v>
      </c>
      <c r="D37" s="44">
        <v>49.666666667000001</v>
      </c>
    </row>
    <row r="38" spans="1:4" x14ac:dyDescent="0.25">
      <c r="A38" s="32"/>
      <c r="B38" t="s">
        <v>25</v>
      </c>
      <c r="C38" s="6">
        <v>83.013324346999994</v>
      </c>
      <c r="D38" s="5">
        <v>55.516666667000003</v>
      </c>
    </row>
    <row r="39" spans="1:4" x14ac:dyDescent="0.25">
      <c r="A39" s="32"/>
      <c r="B39" t="s">
        <v>61</v>
      </c>
      <c r="C39" s="6">
        <v>80.960876185000004</v>
      </c>
      <c r="D39" s="5">
        <v>55.053333332999998</v>
      </c>
    </row>
    <row r="40" spans="1:4" x14ac:dyDescent="0.25">
      <c r="A40" s="32"/>
      <c r="B40" t="s">
        <v>14</v>
      </c>
      <c r="C40" s="6">
        <v>80.414056901999999</v>
      </c>
      <c r="D40" s="5">
        <v>54.403333332999999</v>
      </c>
    </row>
    <row r="41" spans="1:4" x14ac:dyDescent="0.25">
      <c r="A41" s="32"/>
      <c r="B41" t="s">
        <v>33</v>
      </c>
      <c r="C41" s="6">
        <v>79.480225063999995</v>
      </c>
      <c r="D41" s="5">
        <v>48.736666667000001</v>
      </c>
    </row>
    <row r="42" spans="1:4" x14ac:dyDescent="0.25">
      <c r="A42" s="32"/>
      <c r="B42" t="s">
        <v>41</v>
      </c>
      <c r="C42" s="6">
        <v>78.180324162000005</v>
      </c>
      <c r="D42" s="5">
        <v>50.686666666999997</v>
      </c>
    </row>
    <row r="43" spans="1:4" x14ac:dyDescent="0.25">
      <c r="A43" s="32"/>
      <c r="B43" t="s">
        <v>66</v>
      </c>
      <c r="C43" s="6">
        <v>76.230470011999998</v>
      </c>
      <c r="D43" s="5">
        <v>49.573333333000001</v>
      </c>
    </row>
    <row r="44" spans="1:4" x14ac:dyDescent="0.25">
      <c r="A44" s="32"/>
      <c r="B44" t="s">
        <v>39</v>
      </c>
      <c r="C44" s="6">
        <v>74.005228254000002</v>
      </c>
      <c r="D44" s="12">
        <v>57.743333333000002</v>
      </c>
    </row>
    <row r="45" spans="1:4" x14ac:dyDescent="0.25">
      <c r="A45" s="32"/>
      <c r="B45" t="s">
        <v>67</v>
      </c>
      <c r="C45" s="6">
        <v>73.187273849999997</v>
      </c>
      <c r="D45" s="5">
        <v>54.216666666999998</v>
      </c>
    </row>
    <row r="46" spans="1:4" x14ac:dyDescent="0.25">
      <c r="A46" s="32"/>
      <c r="B46" t="s">
        <v>20</v>
      </c>
      <c r="C46" s="6">
        <v>63.658578405</v>
      </c>
      <c r="D46" s="5">
        <v>52.543333333</v>
      </c>
    </row>
    <row r="47" spans="1:4" x14ac:dyDescent="0.25">
      <c r="A47" s="32"/>
    </row>
    <row r="48" spans="1:4" x14ac:dyDescent="0.25">
      <c r="A48" s="32"/>
      <c r="B48" t="s">
        <v>0</v>
      </c>
      <c r="C48" s="6">
        <f>AVERAGE(C2:C46)</f>
        <v>87.115787179533328</v>
      </c>
      <c r="D48" s="5">
        <f>AVERAGE(D2:D46)</f>
        <v>53.032814814800005</v>
      </c>
    </row>
    <row r="49" spans="1:4" x14ac:dyDescent="0.25">
      <c r="A49" s="32"/>
      <c r="B49" t="s">
        <v>1</v>
      </c>
      <c r="C49" s="6">
        <f>1.66196*7.72597</f>
        <v>12.840253101200002</v>
      </c>
      <c r="D49" s="6">
        <f>1.66196*1.76195</f>
        <v>2.9282904219999999</v>
      </c>
    </row>
    <row r="50" spans="1:4" x14ac:dyDescent="0.25">
      <c r="A50" s="32"/>
      <c r="B50" t="s">
        <v>2</v>
      </c>
      <c r="C50" s="3">
        <v>13</v>
      </c>
      <c r="D50" s="3">
        <v>8</v>
      </c>
    </row>
    <row r="51" spans="1:4" x14ac:dyDescent="0.25">
      <c r="A51" s="32"/>
      <c r="B51" t="s">
        <v>3</v>
      </c>
      <c r="C51" s="3">
        <v>0.51</v>
      </c>
      <c r="D51" s="3">
        <v>0.84</v>
      </c>
    </row>
    <row r="57" spans="1:4" x14ac:dyDescent="0.25">
      <c r="A57" s="33" t="s">
        <v>82</v>
      </c>
      <c r="B57" t="s">
        <v>57</v>
      </c>
      <c r="C57" s="3">
        <v>92</v>
      </c>
      <c r="D57" s="12">
        <v>34.276666667000001</v>
      </c>
    </row>
    <row r="58" spans="1:4" x14ac:dyDescent="0.25">
      <c r="A58" s="33"/>
      <c r="B58" t="s">
        <v>58</v>
      </c>
      <c r="C58" s="3">
        <v>78</v>
      </c>
      <c r="D58" s="5">
        <v>30.64</v>
      </c>
    </row>
    <row r="59" spans="1:4" x14ac:dyDescent="0.25">
      <c r="A59" s="33"/>
      <c r="B59" t="s">
        <v>56</v>
      </c>
      <c r="C59" s="3">
        <v>69</v>
      </c>
      <c r="D59" s="5">
        <v>31.103333332999998</v>
      </c>
    </row>
    <row r="60" spans="1:4" x14ac:dyDescent="0.25">
      <c r="A60" s="33"/>
    </row>
    <row r="61" spans="1:4" x14ac:dyDescent="0.25">
      <c r="A61" s="33"/>
      <c r="B61" t="s">
        <v>0</v>
      </c>
      <c r="C61" s="6">
        <f>AVERAGE(C57:C59)</f>
        <v>79.666666666666671</v>
      </c>
      <c r="D61" s="5">
        <f>AVERAGE(D57:D59)</f>
        <v>32.006666666666668</v>
      </c>
    </row>
    <row r="62" spans="1:4" x14ac:dyDescent="0.25">
      <c r="A62" s="33"/>
      <c r="B62" t="s">
        <v>1</v>
      </c>
      <c r="C62" s="3" t="s">
        <v>13</v>
      </c>
      <c r="D62" s="5">
        <f>2.13185*0.77228</f>
        <v>1.646385118</v>
      </c>
    </row>
    <row r="63" spans="1:4" x14ac:dyDescent="0.25">
      <c r="A63" s="33"/>
      <c r="B63" t="s">
        <v>2</v>
      </c>
      <c r="C63" s="3">
        <v>19</v>
      </c>
      <c r="D63" s="3">
        <v>6</v>
      </c>
    </row>
    <row r="64" spans="1:4" x14ac:dyDescent="0.25">
      <c r="A64" s="33"/>
      <c r="B64" t="s">
        <v>3</v>
      </c>
      <c r="C64" s="3">
        <v>0.44</v>
      </c>
      <c r="D64" s="3">
        <v>0.89</v>
      </c>
    </row>
  </sheetData>
  <sortState ref="B2:D46">
    <sortCondition descending="1" ref="C2:C46"/>
  </sortState>
  <mergeCells count="2">
    <mergeCell ref="A2:A51"/>
    <mergeCell ref="A57:A64"/>
  </mergeCells>
  <phoneticPr fontId="6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pane ySplit="1" topLeftCell="A2" activePane="bottomLeft" state="frozen"/>
      <selection pane="bottomLeft" activeCell="B29" activeCellId="3" sqref="B9:F9 B14:F14 B25:F25 B29:F29"/>
    </sheetView>
  </sheetViews>
  <sheetFormatPr defaultRowHeight="15" x14ac:dyDescent="0.25"/>
  <cols>
    <col min="2" max="2" width="26.85546875" bestFit="1" customWidth="1"/>
    <col min="3" max="3" width="9" style="3"/>
  </cols>
  <sheetData>
    <row r="1" spans="1:11" ht="14.25" x14ac:dyDescent="0.45">
      <c r="C1" s="2" t="s">
        <v>12</v>
      </c>
      <c r="D1" s="2" t="s">
        <v>4</v>
      </c>
      <c r="E1" s="2" t="s">
        <v>5</v>
      </c>
      <c r="F1" s="2" t="s">
        <v>6</v>
      </c>
      <c r="G1" s="2" t="s">
        <v>8</v>
      </c>
      <c r="H1" s="2" t="s">
        <v>9</v>
      </c>
      <c r="I1" s="2" t="s">
        <v>10</v>
      </c>
      <c r="J1" s="2" t="s">
        <v>11</v>
      </c>
      <c r="K1" s="14"/>
    </row>
    <row r="2" spans="1:11" x14ac:dyDescent="0.25">
      <c r="A2" s="32" t="s">
        <v>81</v>
      </c>
      <c r="B2" t="s">
        <v>15</v>
      </c>
      <c r="C2" s="10">
        <v>87.499028207999999</v>
      </c>
      <c r="D2" s="5">
        <v>48.276667000000003</v>
      </c>
      <c r="E2" s="6">
        <v>36.666666999999997</v>
      </c>
      <c r="F2" s="7">
        <v>44287</v>
      </c>
    </row>
    <row r="3" spans="1:11" x14ac:dyDescent="0.25">
      <c r="A3" s="32"/>
      <c r="B3" t="s">
        <v>27</v>
      </c>
      <c r="C3" s="10">
        <v>87.110864277000005</v>
      </c>
      <c r="D3" s="5">
        <v>52.36</v>
      </c>
      <c r="E3" s="6">
        <v>35.666666999999997</v>
      </c>
      <c r="F3" s="7">
        <v>44287</v>
      </c>
    </row>
    <row r="4" spans="1:11" x14ac:dyDescent="0.25">
      <c r="A4" s="32"/>
      <c r="B4" t="s">
        <v>39</v>
      </c>
      <c r="C4" s="10">
        <v>83.228049941999998</v>
      </c>
      <c r="D4" s="5">
        <v>57.096666999999997</v>
      </c>
      <c r="E4" s="6">
        <v>34.333333000000003</v>
      </c>
      <c r="F4" s="7">
        <v>44287</v>
      </c>
    </row>
    <row r="5" spans="1:11" x14ac:dyDescent="0.25">
      <c r="A5" s="32"/>
      <c r="B5" t="s">
        <v>23</v>
      </c>
      <c r="C5" s="10">
        <v>79.571184509000005</v>
      </c>
      <c r="D5" s="5">
        <v>45.12</v>
      </c>
      <c r="E5" s="6">
        <v>37.333333000000003</v>
      </c>
      <c r="F5" s="7">
        <v>44287</v>
      </c>
    </row>
    <row r="6" spans="1:11" x14ac:dyDescent="0.25">
      <c r="A6" s="32"/>
      <c r="B6" t="s">
        <v>44</v>
      </c>
      <c r="C6" s="10">
        <v>78.131898727999996</v>
      </c>
      <c r="D6" s="5">
        <v>48.556666999999997</v>
      </c>
      <c r="E6" s="6">
        <v>40.333333000000003</v>
      </c>
      <c r="F6" s="7">
        <v>44289</v>
      </c>
    </row>
    <row r="7" spans="1:11" x14ac:dyDescent="0.25">
      <c r="A7" s="32"/>
      <c r="B7" t="s">
        <v>17</v>
      </c>
      <c r="C7" s="10">
        <v>77.856214566000006</v>
      </c>
      <c r="D7" s="5">
        <v>48.273333000000001</v>
      </c>
      <c r="E7" s="6">
        <v>39.333333000000003</v>
      </c>
      <c r="F7" s="7">
        <v>44291</v>
      </c>
    </row>
    <row r="8" spans="1:11" x14ac:dyDescent="0.25">
      <c r="A8" s="32"/>
      <c r="B8" t="s">
        <v>14</v>
      </c>
      <c r="C8" s="10">
        <v>76.269114220000006</v>
      </c>
      <c r="D8" s="5">
        <v>46.973332999999997</v>
      </c>
      <c r="E8" s="6">
        <v>38.333333000000003</v>
      </c>
      <c r="F8" s="7">
        <v>44294</v>
      </c>
    </row>
    <row r="9" spans="1:11" x14ac:dyDescent="0.25">
      <c r="A9" s="32"/>
      <c r="B9" s="34" t="s">
        <v>75</v>
      </c>
      <c r="C9" s="36">
        <v>74.896494798000006</v>
      </c>
      <c r="D9" s="44">
        <v>55.61</v>
      </c>
      <c r="E9" s="35">
        <v>34</v>
      </c>
      <c r="F9" s="43">
        <v>44294</v>
      </c>
    </row>
    <row r="10" spans="1:11" x14ac:dyDescent="0.25">
      <c r="A10" s="32"/>
      <c r="B10" t="s">
        <v>22</v>
      </c>
      <c r="C10" s="10">
        <v>74.874044624000007</v>
      </c>
      <c r="D10" s="5">
        <v>43.356667000000002</v>
      </c>
      <c r="E10" s="6">
        <v>35.666666999999997</v>
      </c>
      <c r="F10" s="7">
        <v>44287</v>
      </c>
    </row>
    <row r="11" spans="1:11" x14ac:dyDescent="0.25">
      <c r="A11" s="32"/>
      <c r="B11" t="s">
        <v>26</v>
      </c>
      <c r="C11" s="10">
        <v>73.427759538000004</v>
      </c>
      <c r="D11" s="5">
        <v>53.473332999999997</v>
      </c>
      <c r="E11" s="6">
        <v>36.333333000000003</v>
      </c>
      <c r="F11" s="7">
        <v>44291</v>
      </c>
    </row>
    <row r="12" spans="1:11" x14ac:dyDescent="0.25">
      <c r="A12" s="32"/>
      <c r="B12" t="s">
        <v>28</v>
      </c>
      <c r="C12" s="6">
        <v>72.940231908000001</v>
      </c>
      <c r="D12" s="5">
        <v>49.76</v>
      </c>
      <c r="E12" s="6">
        <v>36.333333000000003</v>
      </c>
      <c r="F12" s="7">
        <v>44287</v>
      </c>
    </row>
    <row r="13" spans="1:11" x14ac:dyDescent="0.25">
      <c r="A13" s="32"/>
      <c r="B13" t="s">
        <v>42</v>
      </c>
      <c r="C13" s="6">
        <v>72.464724161999996</v>
      </c>
      <c r="D13" s="5">
        <v>42.52</v>
      </c>
      <c r="E13" s="6">
        <v>39.666666999999997</v>
      </c>
      <c r="F13" s="7">
        <v>44289</v>
      </c>
    </row>
    <row r="14" spans="1:11" x14ac:dyDescent="0.25">
      <c r="A14" s="32"/>
      <c r="B14" s="34" t="s">
        <v>45</v>
      </c>
      <c r="C14" s="35">
        <v>72.363147745999996</v>
      </c>
      <c r="D14" s="44">
        <v>50.226666999999999</v>
      </c>
      <c r="E14" s="35">
        <v>37.666666999999997</v>
      </c>
      <c r="F14" s="43">
        <v>44287</v>
      </c>
    </row>
    <row r="15" spans="1:11" x14ac:dyDescent="0.25">
      <c r="A15" s="32"/>
      <c r="B15" t="s">
        <v>76</v>
      </c>
      <c r="C15" s="6">
        <v>71.788578959999995</v>
      </c>
      <c r="D15" s="5">
        <v>50.686667</v>
      </c>
      <c r="E15" s="6">
        <v>36</v>
      </c>
      <c r="F15" s="7">
        <v>44289</v>
      </c>
    </row>
    <row r="16" spans="1:11" x14ac:dyDescent="0.25">
      <c r="A16" s="32"/>
      <c r="B16" t="s">
        <v>30</v>
      </c>
      <c r="C16" s="6">
        <v>71.748177803000004</v>
      </c>
      <c r="D16" s="5">
        <v>50.41</v>
      </c>
      <c r="E16" s="6">
        <v>36.666666999999997</v>
      </c>
      <c r="F16" s="7">
        <v>44294</v>
      </c>
    </row>
    <row r="17" spans="1:6" x14ac:dyDescent="0.25">
      <c r="A17" s="32"/>
      <c r="B17" t="s">
        <v>29</v>
      </c>
      <c r="C17" s="6">
        <v>70.610724392999998</v>
      </c>
      <c r="D17" s="5">
        <v>44.93</v>
      </c>
      <c r="E17" s="6">
        <v>38.333333000000003</v>
      </c>
      <c r="F17" s="7">
        <v>44287</v>
      </c>
    </row>
    <row r="18" spans="1:6" x14ac:dyDescent="0.25">
      <c r="A18" s="32"/>
      <c r="B18" t="s">
        <v>21</v>
      </c>
      <c r="C18" s="6">
        <v>70.596255260000007</v>
      </c>
      <c r="D18" s="5">
        <v>50.13</v>
      </c>
      <c r="E18" s="6">
        <v>38.666666999999997</v>
      </c>
      <c r="F18" s="7">
        <v>44294</v>
      </c>
    </row>
    <row r="19" spans="1:6" x14ac:dyDescent="0.25">
      <c r="A19" s="32"/>
      <c r="B19" t="s">
        <v>24</v>
      </c>
      <c r="C19" s="6">
        <v>70.512535722999999</v>
      </c>
      <c r="D19" s="5">
        <v>48.366667</v>
      </c>
      <c r="E19" s="6">
        <v>40.333333000000003</v>
      </c>
      <c r="F19" s="7">
        <v>44287</v>
      </c>
    </row>
    <row r="20" spans="1:6" x14ac:dyDescent="0.25">
      <c r="A20" s="32"/>
      <c r="B20" t="s">
        <v>18</v>
      </c>
      <c r="C20" s="6">
        <v>70.303894334999995</v>
      </c>
      <c r="D20" s="5">
        <v>51.336666999999998</v>
      </c>
      <c r="E20" s="6">
        <v>38.333333000000003</v>
      </c>
      <c r="F20" s="7">
        <v>44287</v>
      </c>
    </row>
    <row r="21" spans="1:6" x14ac:dyDescent="0.25">
      <c r="A21" s="32"/>
      <c r="B21" t="s">
        <v>41</v>
      </c>
      <c r="C21" s="6">
        <v>69.821494103999996</v>
      </c>
      <c r="D21" s="5">
        <v>51.71</v>
      </c>
      <c r="E21" s="6">
        <v>34</v>
      </c>
      <c r="F21" s="7">
        <v>44287</v>
      </c>
    </row>
    <row r="22" spans="1:6" x14ac:dyDescent="0.25">
      <c r="A22" s="32"/>
      <c r="B22" t="s">
        <v>67</v>
      </c>
      <c r="C22" s="6">
        <v>69.270779422000004</v>
      </c>
      <c r="D22" s="5">
        <v>48.83</v>
      </c>
      <c r="E22" s="6">
        <v>34.333333000000003</v>
      </c>
      <c r="F22" s="7">
        <v>44294</v>
      </c>
    </row>
    <row r="23" spans="1:6" x14ac:dyDescent="0.25">
      <c r="A23" s="32"/>
      <c r="B23" t="s">
        <v>43</v>
      </c>
      <c r="C23" s="6">
        <v>68.418957225</v>
      </c>
      <c r="D23" s="5">
        <v>48.736666999999997</v>
      </c>
      <c r="E23" s="6">
        <v>33.666666999999997</v>
      </c>
      <c r="F23" s="7">
        <v>44287</v>
      </c>
    </row>
    <row r="24" spans="1:6" x14ac:dyDescent="0.25">
      <c r="A24" s="32"/>
      <c r="B24" t="s">
        <v>36</v>
      </c>
      <c r="C24" s="6">
        <v>68.111877918999994</v>
      </c>
      <c r="D24" s="5">
        <v>51.896667000000001</v>
      </c>
      <c r="E24" s="6">
        <v>35.333333000000003</v>
      </c>
      <c r="F24" s="7">
        <v>44287</v>
      </c>
    </row>
    <row r="25" spans="1:6" x14ac:dyDescent="0.25">
      <c r="A25" s="32"/>
      <c r="B25" s="34" t="s">
        <v>78</v>
      </c>
      <c r="C25" s="35">
        <v>67.848254334999993</v>
      </c>
      <c r="D25" s="44">
        <v>46.51</v>
      </c>
      <c r="E25" s="35">
        <v>36.333333000000003</v>
      </c>
      <c r="F25" s="43">
        <v>44294</v>
      </c>
    </row>
    <row r="26" spans="1:6" x14ac:dyDescent="0.25">
      <c r="A26" s="32"/>
      <c r="B26" t="s">
        <v>63</v>
      </c>
      <c r="C26" s="6">
        <v>67.272902196999993</v>
      </c>
      <c r="D26" s="5">
        <v>47.16</v>
      </c>
      <c r="E26" s="6">
        <v>38.666666999999997</v>
      </c>
      <c r="F26" s="7">
        <v>44294</v>
      </c>
    </row>
    <row r="27" spans="1:6" x14ac:dyDescent="0.25">
      <c r="A27" s="32"/>
      <c r="B27" t="s">
        <v>34</v>
      </c>
      <c r="C27" s="6">
        <v>66.876329941999998</v>
      </c>
      <c r="D27" s="5">
        <v>45.493333</v>
      </c>
      <c r="E27" s="6">
        <v>37.333333000000003</v>
      </c>
      <c r="F27" s="7">
        <v>44287</v>
      </c>
    </row>
    <row r="28" spans="1:6" x14ac:dyDescent="0.25">
      <c r="A28" s="32"/>
      <c r="B28" t="s">
        <v>38</v>
      </c>
      <c r="C28" s="6">
        <v>66.800833064000003</v>
      </c>
      <c r="D28" s="5">
        <v>46.23</v>
      </c>
      <c r="E28" s="6">
        <v>36.666666999999997</v>
      </c>
      <c r="F28" s="7">
        <v>44287</v>
      </c>
    </row>
    <row r="29" spans="1:6" x14ac:dyDescent="0.25">
      <c r="A29" s="32"/>
      <c r="B29" s="34" t="s">
        <v>79</v>
      </c>
      <c r="C29" s="35">
        <v>66.200044855000002</v>
      </c>
      <c r="D29" s="44">
        <v>48.553333000000002</v>
      </c>
      <c r="E29" s="35">
        <v>37.333333000000003</v>
      </c>
      <c r="F29" s="43">
        <v>44296</v>
      </c>
    </row>
    <row r="30" spans="1:6" x14ac:dyDescent="0.25">
      <c r="A30" s="32"/>
      <c r="B30" t="s">
        <v>77</v>
      </c>
      <c r="C30" s="6">
        <v>66.168090172999996</v>
      </c>
      <c r="D30" s="5">
        <v>53.01</v>
      </c>
      <c r="E30" s="6">
        <v>32.333333000000003</v>
      </c>
      <c r="F30" s="7">
        <v>44294</v>
      </c>
    </row>
    <row r="31" spans="1:6" x14ac:dyDescent="0.25">
      <c r="A31" s="32"/>
      <c r="B31" t="s">
        <v>16</v>
      </c>
      <c r="C31" s="6">
        <v>66.108601156000006</v>
      </c>
      <c r="D31" s="5">
        <v>44.1</v>
      </c>
      <c r="E31" s="6">
        <v>35.333333000000003</v>
      </c>
      <c r="F31" s="7">
        <v>44287</v>
      </c>
    </row>
    <row r="32" spans="1:6" x14ac:dyDescent="0.25">
      <c r="A32" s="32"/>
      <c r="B32" t="s">
        <v>37</v>
      </c>
      <c r="C32" s="6">
        <v>65.689774565999997</v>
      </c>
      <c r="D32" s="5">
        <v>48.18</v>
      </c>
      <c r="E32" s="6">
        <v>36.333333000000003</v>
      </c>
      <c r="F32" s="7">
        <v>44294</v>
      </c>
    </row>
    <row r="33" spans="1:6" x14ac:dyDescent="0.25">
      <c r="A33" s="32"/>
      <c r="B33" t="s">
        <v>80</v>
      </c>
      <c r="C33" s="6">
        <v>65.148533873000005</v>
      </c>
      <c r="D33" s="5">
        <v>44.56</v>
      </c>
      <c r="E33" s="6">
        <v>36.333333000000003</v>
      </c>
      <c r="F33" s="7">
        <v>44294</v>
      </c>
    </row>
    <row r="34" spans="1:6" x14ac:dyDescent="0.25">
      <c r="A34" s="32"/>
      <c r="B34" t="s">
        <v>19</v>
      </c>
      <c r="C34" s="6">
        <v>64.511935260000001</v>
      </c>
      <c r="D34" s="5">
        <v>50.313333</v>
      </c>
      <c r="E34" s="6">
        <v>38.666666999999997</v>
      </c>
      <c r="F34" s="7">
        <v>44289</v>
      </c>
    </row>
    <row r="35" spans="1:6" x14ac:dyDescent="0.25">
      <c r="A35" s="32"/>
      <c r="B35" t="s">
        <v>64</v>
      </c>
      <c r="C35" s="6">
        <v>63.314865664999999</v>
      </c>
      <c r="D35" s="5">
        <v>49.573332999999998</v>
      </c>
      <c r="E35" s="6">
        <v>35.333333000000003</v>
      </c>
      <c r="F35" s="7">
        <v>44291</v>
      </c>
    </row>
    <row r="36" spans="1:6" x14ac:dyDescent="0.25">
      <c r="A36" s="32"/>
      <c r="B36" t="s">
        <v>33</v>
      </c>
      <c r="C36" s="6">
        <v>61.443133641999999</v>
      </c>
      <c r="D36" s="5">
        <v>51.99</v>
      </c>
      <c r="E36" s="6">
        <v>35.666666999999997</v>
      </c>
      <c r="F36" s="7">
        <v>44294</v>
      </c>
    </row>
    <row r="37" spans="1:6" x14ac:dyDescent="0.25">
      <c r="A37" s="32"/>
      <c r="B37" t="s">
        <v>65</v>
      </c>
      <c r="C37" s="6">
        <v>61.164954451</v>
      </c>
      <c r="D37" s="5">
        <v>47.996667000000002</v>
      </c>
      <c r="E37" s="6">
        <v>34.333333000000003</v>
      </c>
      <c r="F37" s="7">
        <v>44287</v>
      </c>
    </row>
    <row r="38" spans="1:6" x14ac:dyDescent="0.25">
      <c r="A38" s="32"/>
      <c r="B38" t="s">
        <v>61</v>
      </c>
      <c r="C38" s="6">
        <v>59.816257802999999</v>
      </c>
      <c r="D38" s="5">
        <v>49.76</v>
      </c>
      <c r="E38" s="6">
        <v>34</v>
      </c>
      <c r="F38" s="7">
        <v>44287</v>
      </c>
    </row>
    <row r="39" spans="1:6" x14ac:dyDescent="0.25">
      <c r="A39" s="32"/>
      <c r="B39" t="s">
        <v>25</v>
      </c>
      <c r="C39" s="6">
        <v>59.41143237</v>
      </c>
      <c r="D39" s="5">
        <v>49.483333000000002</v>
      </c>
      <c r="E39" s="6">
        <v>36.666666999999997</v>
      </c>
      <c r="F39" s="7">
        <v>44287</v>
      </c>
    </row>
    <row r="40" spans="1:6" x14ac:dyDescent="0.25">
      <c r="A40" s="32"/>
      <c r="B40" t="s">
        <v>20</v>
      </c>
      <c r="C40" s="6">
        <v>58.883221272</v>
      </c>
      <c r="D40" s="5">
        <v>55.423333</v>
      </c>
      <c r="E40" s="6">
        <v>40</v>
      </c>
      <c r="F40" s="7">
        <v>44291</v>
      </c>
    </row>
    <row r="41" spans="1:6" x14ac:dyDescent="0.25">
      <c r="A41" s="32"/>
      <c r="B41" t="s">
        <v>40</v>
      </c>
      <c r="C41" s="6">
        <v>56.634673757000002</v>
      </c>
      <c r="D41" s="5">
        <v>44.653333000000003</v>
      </c>
      <c r="E41" s="6">
        <v>36.333333000000003</v>
      </c>
      <c r="F41" s="7">
        <v>44287</v>
      </c>
    </row>
    <row r="42" spans="1:6" x14ac:dyDescent="0.25">
      <c r="A42" s="32"/>
      <c r="B42" t="s">
        <v>31</v>
      </c>
      <c r="C42" s="6">
        <v>56.631357225000002</v>
      </c>
      <c r="D42" s="5">
        <v>43.166666999999997</v>
      </c>
      <c r="E42" s="6">
        <v>33.333333000000003</v>
      </c>
      <c r="F42" s="7">
        <v>44301</v>
      </c>
    </row>
    <row r="43" spans="1:6" x14ac:dyDescent="0.25">
      <c r="A43" s="32"/>
      <c r="B43" t="s">
        <v>35</v>
      </c>
      <c r="C43" s="6">
        <v>56.235906589999999</v>
      </c>
      <c r="D43" s="5">
        <v>52.636667000000003</v>
      </c>
      <c r="E43" s="6">
        <v>35.333333000000003</v>
      </c>
      <c r="F43" s="7">
        <v>44294</v>
      </c>
    </row>
    <row r="44" spans="1:6" x14ac:dyDescent="0.25">
      <c r="A44" s="32"/>
      <c r="B44" t="s">
        <v>66</v>
      </c>
      <c r="C44" s="6">
        <v>53.580776184999998</v>
      </c>
      <c r="D44" s="5">
        <v>52.266666999999998</v>
      </c>
      <c r="E44" s="6">
        <v>31.666667</v>
      </c>
      <c r="F44" s="7">
        <v>44291</v>
      </c>
    </row>
    <row r="45" spans="1:6" x14ac:dyDescent="0.25">
      <c r="A45" s="32"/>
      <c r="B45" t="s">
        <v>32</v>
      </c>
      <c r="C45" s="6">
        <v>53.028070057999997</v>
      </c>
      <c r="D45" s="5">
        <v>43.63</v>
      </c>
      <c r="E45" s="6">
        <v>36</v>
      </c>
      <c r="F45" s="7">
        <v>44294</v>
      </c>
    </row>
    <row r="46" spans="1:6" x14ac:dyDescent="0.25">
      <c r="A46" s="32"/>
      <c r="B46" t="s">
        <v>69</v>
      </c>
      <c r="C46" s="6">
        <v>50.607708901999999</v>
      </c>
      <c r="D46" s="5">
        <v>55.33</v>
      </c>
      <c r="E46" s="6">
        <v>35</v>
      </c>
      <c r="F46" s="7">
        <v>44287</v>
      </c>
    </row>
    <row r="47" spans="1:6" x14ac:dyDescent="0.25">
      <c r="A47" s="32"/>
    </row>
    <row r="48" spans="1:6" x14ac:dyDescent="0.25">
      <c r="A48" s="32"/>
      <c r="B48" t="s">
        <v>0</v>
      </c>
      <c r="C48" s="6">
        <f>AVERAGE(C2:C46)</f>
        <v>68.115415326911133</v>
      </c>
      <c r="D48" s="5">
        <f>AVERAGE(D2:D46)</f>
        <v>49.081259288888887</v>
      </c>
      <c r="E48" s="6">
        <f>AVERAGE(E2:E46)</f>
        <v>36.362962888888894</v>
      </c>
      <c r="F48" s="7">
        <f>AVERAGE(F2:F46)</f>
        <v>44290.155555555553</v>
      </c>
    </row>
    <row r="49" spans="1:6" x14ac:dyDescent="0.25">
      <c r="A49" s="32"/>
      <c r="B49" t="s">
        <v>1</v>
      </c>
      <c r="C49" s="6">
        <f>1.66235*8.62079</f>
        <v>14.330770256499999</v>
      </c>
      <c r="D49" s="5">
        <f>1.66235*2.6379</f>
        <v>4.3851130650000005</v>
      </c>
      <c r="E49" s="6">
        <f>1.66235*2.05993</f>
        <v>3.4243246355000001</v>
      </c>
      <c r="F49" s="3" t="s">
        <v>62</v>
      </c>
    </row>
    <row r="50" spans="1:6" x14ac:dyDescent="0.25">
      <c r="A50" s="32"/>
      <c r="B50" t="s">
        <v>2</v>
      </c>
      <c r="C50" s="3">
        <v>19</v>
      </c>
      <c r="D50" s="3">
        <v>9</v>
      </c>
      <c r="E50" s="3">
        <v>8</v>
      </c>
      <c r="F50" s="3">
        <v>4</v>
      </c>
    </row>
    <row r="51" spans="1:6" x14ac:dyDescent="0.25">
      <c r="A51" s="32"/>
      <c r="B51" t="s">
        <v>3</v>
      </c>
      <c r="C51" s="3">
        <v>0.56999999999999995</v>
      </c>
      <c r="D51" s="3">
        <v>0.67</v>
      </c>
      <c r="E51" s="3">
        <v>0.53</v>
      </c>
      <c r="F51" s="3">
        <v>0.86</v>
      </c>
    </row>
    <row r="57" spans="1:6" x14ac:dyDescent="0.25">
      <c r="A57" s="33" t="s">
        <v>82</v>
      </c>
      <c r="C57" t="s">
        <v>100</v>
      </c>
    </row>
    <row r="58" spans="1:6" x14ac:dyDescent="0.25">
      <c r="A58" s="33"/>
      <c r="C58" t="s">
        <v>100</v>
      </c>
    </row>
    <row r="59" spans="1:6" x14ac:dyDescent="0.25">
      <c r="A59" s="33"/>
      <c r="C59" t="s">
        <v>100</v>
      </c>
    </row>
    <row r="60" spans="1:6" x14ac:dyDescent="0.25">
      <c r="A60" s="33"/>
      <c r="C60"/>
    </row>
    <row r="61" spans="1:6" x14ac:dyDescent="0.25">
      <c r="A61" s="33"/>
      <c r="B61" t="s">
        <v>0</v>
      </c>
      <c r="C61" t="s">
        <v>101</v>
      </c>
    </row>
    <row r="62" spans="1:6" x14ac:dyDescent="0.25">
      <c r="A62" s="33"/>
      <c r="B62" t="s">
        <v>1</v>
      </c>
      <c r="C62" t="s">
        <v>100</v>
      </c>
    </row>
    <row r="63" spans="1:6" x14ac:dyDescent="0.25">
      <c r="A63" s="33"/>
      <c r="B63" t="s">
        <v>2</v>
      </c>
      <c r="C63" t="s">
        <v>100</v>
      </c>
    </row>
    <row r="64" spans="1:6" x14ac:dyDescent="0.25">
      <c r="A64" s="33"/>
      <c r="B64" t="s">
        <v>3</v>
      </c>
      <c r="C64" t="s">
        <v>100</v>
      </c>
    </row>
  </sheetData>
  <sortState ref="B2:F46">
    <sortCondition descending="1" ref="C2:C46"/>
  </sortState>
  <mergeCells count="2">
    <mergeCell ref="A2:A51"/>
    <mergeCell ref="A57:A6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State</vt:lpstr>
      <vt:lpstr>North</vt:lpstr>
      <vt:lpstr>Central</vt:lpstr>
      <vt:lpstr>South</vt:lpstr>
      <vt:lpstr>BARU</vt:lpstr>
      <vt:lpstr>WREC</vt:lpstr>
      <vt:lpstr>GCREC</vt:lpstr>
      <vt:lpstr>PARU</vt:lpstr>
      <vt:lpstr>PBU</vt:lpstr>
      <vt:lpstr>SMREC</vt:lpstr>
      <vt:lpstr>TVREC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Jordan</dc:creator>
  <cp:lastModifiedBy>Stacy Burwick</cp:lastModifiedBy>
  <dcterms:created xsi:type="dcterms:W3CDTF">2021-05-11T18:42:47Z</dcterms:created>
  <dcterms:modified xsi:type="dcterms:W3CDTF">2021-07-07T16:02:08Z</dcterms:modified>
</cp:coreProperties>
</file>